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52" windowHeight="7428" activeTab="0"/>
  </bookViews>
  <sheets>
    <sheet name="Трактористы 2021-2024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<sst xmlns="http://schemas.openxmlformats.org/spreadsheetml/2006/main" count="163" uniqueCount="153">
  <si>
    <t>зачет</t>
  </si>
  <si>
    <t>дифференцир  зачет</t>
  </si>
  <si>
    <t>экзамен</t>
  </si>
  <si>
    <t>производственной практики</t>
  </si>
  <si>
    <t>учебной практики</t>
  </si>
  <si>
    <t>дисциплин и МДК</t>
  </si>
  <si>
    <t>Государственная итоговая аттестация</t>
  </si>
  <si>
    <t xml:space="preserve">Всего </t>
  </si>
  <si>
    <t>Физическая культура</t>
  </si>
  <si>
    <t>Производственная практика</t>
  </si>
  <si>
    <t>ПП.02</t>
  </si>
  <si>
    <t>УП.02</t>
  </si>
  <si>
    <t>МДК.02.01</t>
  </si>
  <si>
    <t>ПМ.02</t>
  </si>
  <si>
    <t>ПП.01</t>
  </si>
  <si>
    <t>УП.01</t>
  </si>
  <si>
    <t>МДК.01.01</t>
  </si>
  <si>
    <t>ПМ.01</t>
  </si>
  <si>
    <t>Профессиональные модули</t>
  </si>
  <si>
    <t>ПМ.00</t>
  </si>
  <si>
    <t>П.00</t>
  </si>
  <si>
    <t>ОП.05</t>
  </si>
  <si>
    <t>ОП.04</t>
  </si>
  <si>
    <t>ОП.03</t>
  </si>
  <si>
    <t>ОП.02</t>
  </si>
  <si>
    <t>ОП.01</t>
  </si>
  <si>
    <t>История</t>
  </si>
  <si>
    <t>Иностранный язык</t>
  </si>
  <si>
    <t>Общеобразовательные дисциплины базовые</t>
  </si>
  <si>
    <t>Максимальная</t>
  </si>
  <si>
    <t>Формы промежуточной аттестации</t>
  </si>
  <si>
    <t>2.План учебного процесса</t>
  </si>
  <si>
    <t>Всего</t>
  </si>
  <si>
    <t>III курс</t>
  </si>
  <si>
    <t>II курс</t>
  </si>
  <si>
    <t>I курс</t>
  </si>
  <si>
    <t>Каникулы</t>
  </si>
  <si>
    <t>Промежуточная аттестация</t>
  </si>
  <si>
    <t>Учебная практика</t>
  </si>
  <si>
    <t>Обучение по дисциплинам и междисциплинарным курсам</t>
  </si>
  <si>
    <t>Курсы</t>
  </si>
  <si>
    <t>1. Сводные данные по бюджету времени (в неделях)</t>
  </si>
  <si>
    <t>индекс</t>
  </si>
  <si>
    <t>Наименование</t>
  </si>
  <si>
    <t>Учебная нагрузка обучающихся (час)</t>
  </si>
  <si>
    <t>Разделение обязательной нагрузки по курсам и семестрам (час.  в семестр)</t>
  </si>
  <si>
    <t>Самостоятельная    работа</t>
  </si>
  <si>
    <t>Обязательная аудиторная</t>
  </si>
  <si>
    <t>Всего занятий</t>
  </si>
  <si>
    <t>В том числе лабораторные  и практические занятия</t>
  </si>
  <si>
    <t>1 сем.</t>
  </si>
  <si>
    <t>2 сем.</t>
  </si>
  <si>
    <t>3сем.</t>
  </si>
  <si>
    <t>4сем.</t>
  </si>
  <si>
    <t>5 сем.</t>
  </si>
  <si>
    <t>6 сем.</t>
  </si>
  <si>
    <t>Основы безопасности жизнедеятельности</t>
  </si>
  <si>
    <t>Информатика</t>
  </si>
  <si>
    <t xml:space="preserve">Экология </t>
  </si>
  <si>
    <t>Дополнительные дисциплины</t>
  </si>
  <si>
    <t>ОП.00</t>
  </si>
  <si>
    <t xml:space="preserve">Общепрофессиональный цикл </t>
  </si>
  <si>
    <t>ДЗ</t>
  </si>
  <si>
    <t>Безопасность жизнедеятельности</t>
  </si>
  <si>
    <t xml:space="preserve">Профессиональный цикл </t>
  </si>
  <si>
    <t>Ф.К. 00</t>
  </si>
  <si>
    <t>ВСЕГО:</t>
  </si>
  <si>
    <t xml:space="preserve"> ГИА.</t>
  </si>
  <si>
    <t>Государственная (итоговая) аттестация</t>
  </si>
  <si>
    <t>Выпускная квалификационная работа:</t>
  </si>
  <si>
    <t xml:space="preserve"> выпускная практическая квалификационная работа и </t>
  </si>
  <si>
    <t>письменная экзаменационная работа</t>
  </si>
  <si>
    <t>IIкурс</t>
  </si>
  <si>
    <t>IIIкурс</t>
  </si>
  <si>
    <t>по профилю специальности</t>
  </si>
  <si>
    <t>преддипломная</t>
  </si>
  <si>
    <t>(для СПО)</t>
  </si>
  <si>
    <t xml:space="preserve">ПП </t>
  </si>
  <si>
    <t xml:space="preserve">ПРОФЕССИОНАЛЬНЫЙ ЦИКЛ </t>
  </si>
  <si>
    <t>ОБЩЕОБРАЗОВАТЕЛЬНЫЙ ЦИКЛ</t>
  </si>
  <si>
    <t>ОД</t>
  </si>
  <si>
    <t>Русский язык</t>
  </si>
  <si>
    <t>Литература</t>
  </si>
  <si>
    <t>З</t>
  </si>
  <si>
    <t>ЭК</t>
  </si>
  <si>
    <t>Математика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</si>
  <si>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</si>
  <si>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</si>
  <si>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</si>
  <si>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</si>
  <si>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</si>
  <si>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</si>
  <si>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</si>
  <si>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</si>
  <si>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</si>
  <si>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</si>
  <si>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ОДп.12</t>
  </si>
  <si>
    <t>ОДп.13</t>
  </si>
  <si>
    <t>ОДп.14</t>
  </si>
  <si>
    <t>Одп</t>
  </si>
  <si>
    <t>Одб</t>
  </si>
  <si>
    <t>Общеобразовательные дисциплины профильные</t>
  </si>
  <si>
    <t>ОДб.11</t>
  </si>
  <si>
    <t>Астрономия</t>
  </si>
  <si>
    <t>Родная литература</t>
  </si>
  <si>
    <t>Финансовая грамотность</t>
  </si>
  <si>
    <t>История родного края (Саратовской области)</t>
  </si>
  <si>
    <t>Родной язык</t>
  </si>
  <si>
    <t>\</t>
  </si>
  <si>
    <t>Физика</t>
  </si>
  <si>
    <t>Химия</t>
  </si>
  <si>
    <t>Эффективное поведение на рынке труда</t>
  </si>
  <si>
    <t>УД.01</t>
  </si>
  <si>
    <t>УД.02</t>
  </si>
  <si>
    <t>УД.03</t>
  </si>
  <si>
    <r>
      <t>Консультации</t>
    </r>
    <r>
      <rPr>
        <sz val="13"/>
        <rFont val="Times New Roman"/>
        <family val="1"/>
      </rPr>
      <t xml:space="preserve"> из расчета 4 часов на одного обучающегося в год</t>
    </r>
  </si>
  <si>
    <t>Основы технического черчения</t>
  </si>
  <si>
    <t>Основы материаловедения и технология слесарных работ</t>
  </si>
  <si>
    <t>Техническая механика с основами технических имерений</t>
  </si>
  <si>
    <t>Основы электротехники</t>
  </si>
  <si>
    <t>Тенология механизированныхх работ в сельском хозяйстве</t>
  </si>
  <si>
    <t>Технология слесарных работ по ремонту иТО с/х машин и оборудования</t>
  </si>
  <si>
    <t>Эксплуатация и ТО с/х машин и оборудования</t>
  </si>
  <si>
    <t>Выполнение слесарных работ по ремонту и ТО с/х машин и оборудования</t>
  </si>
  <si>
    <t>Индивидуальный учебный проект</t>
  </si>
  <si>
    <t>УД. 04</t>
  </si>
  <si>
    <t>МДК 01.02</t>
  </si>
  <si>
    <t>Директор</t>
  </si>
  <si>
    <t>УЧЕБНЫЙ ПЛАН</t>
  </si>
  <si>
    <t>программы подготовки квалифицированых рабочих, служащих</t>
  </si>
  <si>
    <t>наименование образовательного учреждения (организации)</t>
  </si>
  <si>
    <t>по профессии среднего профессионального образования с получением среднего общего образования</t>
  </si>
  <si>
    <t>350113</t>
  </si>
  <si>
    <t>Тракторист-машинист сельскохозяйственного производства</t>
  </si>
  <si>
    <t>код</t>
  </si>
  <si>
    <t>наименование профессии</t>
  </si>
  <si>
    <t>по программе базовой подготовки</t>
  </si>
  <si>
    <t>уровень образования</t>
  </si>
  <si>
    <t>основное общее образование</t>
  </si>
  <si>
    <t>квалификации:</t>
  </si>
  <si>
    <t>- тракторист категорий "С", "Е", "F";</t>
  </si>
  <si>
    <t>форма обучения</t>
  </si>
  <si>
    <t>Очная</t>
  </si>
  <si>
    <t>Срок получения СПО по ППКРС:</t>
  </si>
  <si>
    <t>2г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</si>
  <si>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</si>
  <si>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</si>
  <si>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</si>
  <si>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</si>
  <si>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слесарь по ремонту и ТО с/х машин и оборудования</t>
  </si>
  <si>
    <t xml:space="preserve">государственное автономное образовательное учреждение Саратовской области среднего профессионального образования "Перелюбский аграрный техникум"  </t>
  </si>
  <si>
    <t>Чариев Э.А.</t>
  </si>
  <si>
    <t>период обучения 2021-2024гг.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</si>
</sst>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&quot; &quot;??/16"/>
    <numFmt numFmtId="179" formatCode="0.0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i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color indexed="56"/>
      <name val="Times New Roman"/>
      <family val="1"/>
    </font>
    <font>
      <b/>
      <sz val="13"/>
      <color indexed="56"/>
      <name val="Times New Roman"/>
      <family val="1"/>
    </font>
    <font>
      <sz val="13"/>
      <color indexed="10"/>
      <name val="Times New Roman"/>
      <family val="1"/>
    </font>
    <font>
      <b/>
      <sz val="13"/>
      <color indexed="30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i/>
      <sz val="13"/>
      <color theme="1"/>
      <name val="Times New Roman"/>
      <family val="1"/>
    </font>
    <font>
      <b/>
      <i/>
      <sz val="13"/>
      <color theme="3"/>
      <name val="Times New Roman"/>
      <family val="1"/>
    </font>
    <font>
      <b/>
      <sz val="13"/>
      <color theme="3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b/>
      <sz val="13"/>
      <color rgb="FF0070C0"/>
      <name val="Times New Roman"/>
      <family val="1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i/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/>
    </xf>
    <xf numFmtId="0" fontId="58" fillId="33" borderId="0" xfId="0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left"/>
    </xf>
    <xf numFmtId="0" fontId="59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60" fillId="34" borderId="16" xfId="0" applyFont="1" applyFill="1" applyBorder="1" applyAlignment="1">
      <alignment horizontal="left" vertical="center" wrapText="1"/>
    </xf>
    <xf numFmtId="0" fontId="61" fillId="34" borderId="17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left" vertical="center" wrapText="1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top" wrapText="1"/>
    </xf>
    <xf numFmtId="0" fontId="5" fillId="6" borderId="14" xfId="0" applyFont="1" applyFill="1" applyBorder="1" applyAlignment="1">
      <alignment horizontal="center" vertical="top" wrapText="1"/>
    </xf>
    <xf numFmtId="0" fontId="65" fillId="0" borderId="14" xfId="0" applyFont="1" applyBorder="1" applyAlignment="1">
      <alignment horizontal="center" vertical="top" wrapText="1"/>
    </xf>
    <xf numFmtId="0" fontId="65" fillId="6" borderId="14" xfId="0" applyFont="1" applyFill="1" applyBorder="1" applyAlignment="1">
      <alignment horizontal="center" vertical="top" wrapText="1"/>
    </xf>
    <xf numFmtId="0" fontId="65" fillId="6" borderId="22" xfId="0" applyFont="1" applyFill="1" applyBorder="1" applyAlignment="1">
      <alignment horizontal="center" vertical="top" wrapText="1"/>
    </xf>
    <xf numFmtId="0" fontId="64" fillId="0" borderId="15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5" fillId="6" borderId="23" xfId="0" applyFont="1" applyFill="1" applyBorder="1" applyAlignment="1">
      <alignment horizontal="center" vertical="top" wrapText="1"/>
    </xf>
    <xf numFmtId="0" fontId="65" fillId="6" borderId="18" xfId="0" applyFont="1" applyFill="1" applyBorder="1" applyAlignment="1">
      <alignment horizontal="center" vertical="top" wrapText="1"/>
    </xf>
    <xf numFmtId="0" fontId="65" fillId="6" borderId="13" xfId="0" applyFont="1" applyFill="1" applyBorder="1" applyAlignment="1">
      <alignment horizontal="center" vertical="top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65" fillId="6" borderId="13" xfId="0" applyFont="1" applyFill="1" applyBorder="1" applyAlignment="1">
      <alignment horizontal="center" vertical="center" wrapText="1"/>
    </xf>
    <xf numFmtId="0" fontId="65" fillId="6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6" fillId="6" borderId="15" xfId="0" applyFont="1" applyFill="1" applyBorder="1" applyAlignment="1">
      <alignment horizontal="center" vertical="center" wrapText="1"/>
    </xf>
    <xf numFmtId="0" fontId="65" fillId="6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65" fillId="34" borderId="13" xfId="0" applyFont="1" applyFill="1" applyBorder="1" applyAlignment="1">
      <alignment horizontal="center" vertical="top" wrapText="1"/>
    </xf>
    <xf numFmtId="0" fontId="65" fillId="34" borderId="14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1" fillId="0" borderId="15" xfId="0" applyFont="1" applyBorder="1" applyAlignment="1">
      <alignment horizontal="center" vertical="center" wrapText="1"/>
    </xf>
    <xf numFmtId="0" fontId="65" fillId="6" borderId="11" xfId="0" applyFont="1" applyFill="1" applyBorder="1" applyAlignment="1">
      <alignment horizontal="center" vertical="top" wrapText="1"/>
    </xf>
    <xf numFmtId="0" fontId="65" fillId="6" borderId="12" xfId="0" applyFont="1" applyFill="1" applyBorder="1" applyAlignment="1">
      <alignment horizontal="center" vertical="top" wrapText="1"/>
    </xf>
    <xf numFmtId="0" fontId="60" fillId="34" borderId="15" xfId="0" applyFont="1" applyFill="1" applyBorder="1" applyAlignment="1">
      <alignment horizontal="left" vertical="center" wrapText="1"/>
    </xf>
    <xf numFmtId="0" fontId="67" fillId="34" borderId="15" xfId="0" applyFont="1" applyFill="1" applyBorder="1" applyAlignment="1">
      <alignment horizontal="center" vertical="center" wrapText="1"/>
    </xf>
    <xf numFmtId="0" fontId="60" fillId="34" borderId="15" xfId="0" applyNumberFormat="1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left" vertical="center" wrapText="1"/>
    </xf>
    <xf numFmtId="0" fontId="65" fillId="0" borderId="15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center" vertical="center" wrapText="1"/>
    </xf>
    <xf numFmtId="0" fontId="68" fillId="34" borderId="15" xfId="0" applyFont="1" applyFill="1" applyBorder="1" applyAlignment="1">
      <alignment horizontal="center" vertical="center" wrapText="1"/>
    </xf>
    <xf numFmtId="0" fontId="65" fillId="6" borderId="15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14" fontId="60" fillId="34" borderId="15" xfId="0" applyNumberFormat="1" applyFont="1" applyFill="1" applyBorder="1" applyAlignment="1">
      <alignment horizontal="center" vertical="center" wrapText="1"/>
    </xf>
    <xf numFmtId="0" fontId="65" fillId="0" borderId="15" xfId="0" applyNumberFormat="1" applyFont="1" applyBorder="1" applyAlignment="1">
      <alignment horizontal="center" vertical="center" wrapText="1"/>
    </xf>
    <xf numFmtId="0" fontId="69" fillId="0" borderId="15" xfId="0" applyFont="1" applyBorder="1" applyAlignment="1">
      <alignment horizontal="left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6" borderId="15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3" fillId="34" borderId="15" xfId="0" applyNumberFormat="1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70" fillId="6" borderId="15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8" fillId="6" borderId="15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left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6" borderId="15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left" vertical="center" wrapText="1"/>
    </xf>
    <xf numFmtId="0" fontId="60" fillId="6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/>
    </xf>
    <xf numFmtId="0" fontId="59" fillId="33" borderId="15" xfId="0" applyNumberFormat="1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7" fillId="0" borderId="0" xfId="52">
      <alignment/>
      <protection/>
    </xf>
    <xf numFmtId="0" fontId="7" fillId="35" borderId="0" xfId="52" applyFont="1" applyFill="1" applyBorder="1" applyAlignment="1" applyProtection="1">
      <alignment horizontal="center" vertical="center"/>
      <protection locked="0"/>
    </xf>
    <xf numFmtId="0" fontId="7" fillId="0" borderId="24" xfId="52" applyNumberFormat="1" applyFont="1" applyBorder="1" applyAlignment="1" applyProtection="1">
      <alignment horizontal="center" vertical="center"/>
      <protection locked="0"/>
    </xf>
    <xf numFmtId="0" fontId="7" fillId="0" borderId="24" xfId="52" applyNumberFormat="1" applyFont="1" applyBorder="1" applyAlignment="1" applyProtection="1">
      <alignment horizontal="left" vertical="center"/>
      <protection locked="0"/>
    </xf>
    <xf numFmtId="0" fontId="7" fillId="35" borderId="0" xfId="52" applyFont="1" applyFill="1" applyBorder="1" applyAlignment="1" applyProtection="1">
      <alignment horizontal="left" vertical="center"/>
      <protection locked="0"/>
    </xf>
    <xf numFmtId="0" fontId="6" fillId="35" borderId="0" xfId="52" applyFont="1" applyFill="1" applyBorder="1" applyAlignment="1" applyProtection="1">
      <alignment horizontal="left" vertical="center"/>
      <protection locked="0"/>
    </xf>
    <xf numFmtId="0" fontId="6" fillId="35" borderId="0" xfId="52" applyFont="1" applyFill="1" applyBorder="1" applyAlignment="1" applyProtection="1">
      <alignment horizontal="left" vertical="top"/>
      <protection locked="0"/>
    </xf>
    <xf numFmtId="0" fontId="7" fillId="0" borderId="0" xfId="52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7" xfId="0" applyNumberFormat="1" applyFont="1" applyFill="1" applyBorder="1" applyAlignment="1">
      <alignment horizontal="center" vertical="center" wrapText="1"/>
    </xf>
    <xf numFmtId="0" fontId="3" fillId="34" borderId="28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>
      <alignment horizontal="center" vertical="center" wrapText="1"/>
    </xf>
    <xf numFmtId="0" fontId="3" fillId="34" borderId="29" xfId="0" applyNumberFormat="1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4" borderId="21" xfId="0" applyNumberFormat="1" applyFont="1" applyFill="1" applyBorder="1" applyAlignment="1">
      <alignment horizontal="center" vertical="center" wrapText="1"/>
    </xf>
    <xf numFmtId="0" fontId="3" fillId="34" borderId="30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34" borderId="31" xfId="0" applyNumberFormat="1" applyFont="1" applyFill="1" applyBorder="1" applyAlignment="1">
      <alignment horizontal="center" vertical="top" wrapText="1"/>
    </xf>
    <xf numFmtId="0" fontId="3" fillId="34" borderId="23" xfId="0" applyNumberFormat="1" applyFont="1" applyFill="1" applyBorder="1" applyAlignment="1">
      <alignment horizontal="center" vertical="top" wrapText="1"/>
    </xf>
    <xf numFmtId="0" fontId="3" fillId="34" borderId="14" xfId="0" applyNumberFormat="1" applyFont="1" applyFill="1" applyBorder="1" applyAlignment="1">
      <alignment horizontal="center" vertical="top" wrapText="1"/>
    </xf>
    <xf numFmtId="0" fontId="5" fillId="34" borderId="31" xfId="0" applyNumberFormat="1" applyFont="1" applyFill="1" applyBorder="1" applyAlignment="1">
      <alignment horizontal="center" vertical="top" wrapText="1"/>
    </xf>
    <xf numFmtId="0" fontId="5" fillId="34" borderId="23" xfId="0" applyNumberFormat="1" applyFont="1" applyFill="1" applyBorder="1" applyAlignment="1">
      <alignment horizontal="center" vertical="top" wrapText="1"/>
    </xf>
    <xf numFmtId="0" fontId="5" fillId="34" borderId="14" xfId="0" applyNumberFormat="1" applyFont="1" applyFill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 vertic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textRotation="90" wrapText="1"/>
    </xf>
    <xf numFmtId="0" fontId="3" fillId="0" borderId="34" xfId="0" applyNumberFormat="1" applyFont="1" applyBorder="1" applyAlignment="1">
      <alignment horizontal="center" vertical="center" textRotation="90" wrapText="1"/>
    </xf>
    <xf numFmtId="0" fontId="3" fillId="0" borderId="35" xfId="0" applyNumberFormat="1" applyFont="1" applyBorder="1" applyAlignment="1">
      <alignment horizontal="center" vertical="center" textRotation="90" wrapText="1"/>
    </xf>
    <xf numFmtId="0" fontId="3" fillId="0" borderId="36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 horizontal="center" vertical="center" textRotation="90" wrapText="1"/>
    </xf>
    <xf numFmtId="0" fontId="3" fillId="0" borderId="37" xfId="0" applyNumberFormat="1" applyFont="1" applyBorder="1" applyAlignment="1">
      <alignment horizontal="center" vertical="center" textRotation="90" wrapText="1"/>
    </xf>
    <xf numFmtId="0" fontId="3" fillId="0" borderId="38" xfId="0" applyNumberFormat="1" applyFont="1" applyBorder="1" applyAlignment="1">
      <alignment horizontal="center" vertical="center" textRotation="90" wrapText="1"/>
    </xf>
    <xf numFmtId="0" fontId="3" fillId="0" borderId="39" xfId="0" applyNumberFormat="1" applyFont="1" applyBorder="1" applyAlignment="1">
      <alignment horizontal="center" vertical="center" textRotation="90" wrapText="1"/>
    </xf>
    <xf numFmtId="0" fontId="3" fillId="0" borderId="40" xfId="0" applyNumberFormat="1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textRotation="90" wrapText="1"/>
    </xf>
    <xf numFmtId="0" fontId="6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0" xfId="52" applyFont="1" applyAlignment="1" applyProtection="1">
      <alignment horizontal="center" vertical="center"/>
      <protection locked="0"/>
    </xf>
    <xf numFmtId="14" fontId="8" fillId="35" borderId="0" xfId="52" applyNumberFormat="1" applyFont="1" applyFill="1" applyBorder="1" applyAlignment="1" applyProtection="1">
      <alignment horizontal="center" vertical="center" wrapText="1"/>
      <protection locked="0"/>
    </xf>
    <xf numFmtId="0" fontId="8" fillId="35" borderId="0" xfId="52" applyFont="1" applyFill="1" applyBorder="1" applyAlignment="1" applyProtection="1">
      <alignment horizontal="center" vertical="center" wrapText="1"/>
      <protection locked="0"/>
    </xf>
    <xf numFmtId="0" fontId="9" fillId="0" borderId="0" xfId="52" applyFont="1" applyAlignment="1" applyProtection="1">
      <alignment horizontal="center" vertical="center"/>
      <protection locked="0"/>
    </xf>
    <xf numFmtId="0" fontId="6" fillId="0" borderId="0" xfId="52" applyFont="1" applyAlignment="1" applyProtection="1">
      <alignment horizontal="center" vertical="top"/>
      <protection locked="0"/>
    </xf>
    <xf numFmtId="0" fontId="10" fillId="35" borderId="24" xfId="52" applyNumberFormat="1" applyFont="1" applyFill="1" applyBorder="1" applyAlignment="1" applyProtection="1">
      <alignment horizontal="center" wrapText="1"/>
      <protection locked="0"/>
    </xf>
    <xf numFmtId="0" fontId="11" fillId="0" borderId="0" xfId="52" applyFont="1" applyAlignment="1" applyProtection="1">
      <alignment horizontal="center" vertical="top"/>
      <protection locked="0"/>
    </xf>
    <xf numFmtId="0" fontId="6" fillId="0" borderId="0" xfId="52" applyFont="1" applyAlignment="1" applyProtection="1">
      <alignment horizontal="center" vertical="center"/>
      <protection locked="0"/>
    </xf>
    <xf numFmtId="0" fontId="8" fillId="35" borderId="24" xfId="52" applyNumberFormat="1" applyFont="1" applyFill="1" applyBorder="1" applyAlignment="1" applyProtection="1">
      <alignment horizontal="left" vertical="center"/>
      <protection locked="0"/>
    </xf>
    <xf numFmtId="0" fontId="11" fillId="35" borderId="0" xfId="52" applyFont="1" applyFill="1" applyBorder="1" applyAlignment="1" applyProtection="1">
      <alignment horizontal="left" vertical="top"/>
      <protection locked="0"/>
    </xf>
    <xf numFmtId="0" fontId="8" fillId="35" borderId="24" xfId="52" applyNumberFormat="1" applyFont="1" applyFill="1" applyBorder="1" applyAlignment="1" applyProtection="1">
      <alignment horizontal="center" vertical="top"/>
      <protection locked="0"/>
    </xf>
    <xf numFmtId="0" fontId="6" fillId="35" borderId="0" xfId="52" applyFont="1" applyFill="1" applyBorder="1" applyAlignment="1" applyProtection="1">
      <alignment horizontal="left" vertical="center"/>
      <protection locked="0"/>
    </xf>
    <xf numFmtId="0" fontId="6" fillId="35" borderId="0" xfId="52" applyFont="1" applyFill="1" applyBorder="1" applyAlignment="1" applyProtection="1">
      <alignment horizontal="left" vertical="top"/>
      <protection locked="0"/>
    </xf>
    <xf numFmtId="0" fontId="8" fillId="35" borderId="24" xfId="52" applyNumberFormat="1" applyFont="1" applyFill="1" applyBorder="1" applyAlignment="1" applyProtection="1">
      <alignment horizontal="left" vertical="top" wrapText="1"/>
      <protection locked="0"/>
    </xf>
    <xf numFmtId="0" fontId="8" fillId="35" borderId="24" xfId="52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52" applyFont="1" applyAlignment="1" applyProtection="1">
      <alignment horizontal="left" vertical="top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84"/>
  <sheetViews>
    <sheetView tabSelected="1" zoomScale="70" zoomScaleNormal="70" zoomScalePageLayoutView="0" workbookViewId="0" topLeftCell="A1">
      <selection activeCell="B3" sqref="B3:O3"/>
    </sheetView>
  </sheetViews>
  <sheetFormatPr defaultColWidth="9.140625" defaultRowHeight="12.75"/>
  <cols>
    <col min="1" max="1" width="12.57421875" style="5" customWidth="1"/>
    <col min="2" max="2" width="36.00390625" style="4" customWidth="1"/>
    <col min="3" max="3" width="6.8515625" style="4" customWidth="1"/>
    <col min="4" max="4" width="6.421875" style="4" customWidth="1"/>
    <col min="5" max="5" width="7.28125" style="4" customWidth="1"/>
    <col min="6" max="6" width="1.8515625" style="8" customWidth="1"/>
    <col min="7" max="7" width="13.421875" style="0" bestFit="1" customWidth="1"/>
    <col min="8" max="8" width="9.421875" style="0" bestFit="1" customWidth="1"/>
    <col min="9" max="9" width="11.421875" style="0" customWidth="1"/>
    <col min="10" max="10" width="11.57421875" style="0" customWidth="1"/>
    <col min="11" max="11" width="13.421875" style="0" bestFit="1" customWidth="1"/>
    <col min="12" max="14" width="16.57421875" style="0" bestFit="1" customWidth="1"/>
    <col min="15" max="15" width="9.57421875" style="0" customWidth="1"/>
    <col min="16" max="16" width="14.8515625" style="0" bestFit="1" customWidth="1"/>
  </cols>
  <sheetData>
    <row r="3" spans="2:15" ht="12.75">
      <c r="B3" s="120" t="s">
        <v>152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5" spans="1:15" ht="17.25">
      <c r="A5" s="122" t="s">
        <v>41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ht="13.5" thickBot="1"/>
    <row r="7" spans="1:16" ht="34.5" customHeight="1" thickBot="1">
      <c r="A7" s="123" t="s">
        <v>40</v>
      </c>
      <c r="B7" s="126" t="s">
        <v>39</v>
      </c>
      <c r="C7" s="129" t="s">
        <v>38</v>
      </c>
      <c r="D7" s="130"/>
      <c r="E7" s="130"/>
      <c r="F7" s="131"/>
      <c r="G7" s="138" t="s">
        <v>9</v>
      </c>
      <c r="H7" s="139"/>
      <c r="I7" s="140" t="s">
        <v>37</v>
      </c>
      <c r="J7" s="140" t="s">
        <v>6</v>
      </c>
      <c r="K7" s="140" t="s">
        <v>36</v>
      </c>
      <c r="L7" s="140" t="s">
        <v>32</v>
      </c>
      <c r="M7" s="105"/>
      <c r="N7" s="105"/>
      <c r="O7" s="105"/>
      <c r="P7" s="105"/>
    </row>
    <row r="8" spans="1:16" ht="50.25">
      <c r="A8" s="124"/>
      <c r="B8" s="127"/>
      <c r="C8" s="132"/>
      <c r="D8" s="133"/>
      <c r="E8" s="133"/>
      <c r="F8" s="134"/>
      <c r="G8" s="126" t="s">
        <v>74</v>
      </c>
      <c r="H8" s="10" t="s">
        <v>75</v>
      </c>
      <c r="I8" s="141"/>
      <c r="J8" s="141"/>
      <c r="K8" s="141"/>
      <c r="L8" s="141"/>
      <c r="M8" s="105"/>
      <c r="N8" s="105"/>
      <c r="O8" s="105"/>
      <c r="P8" s="105"/>
    </row>
    <row r="9" spans="1:16" ht="33.75" thickBot="1">
      <c r="A9" s="125"/>
      <c r="B9" s="128"/>
      <c r="C9" s="135"/>
      <c r="D9" s="136"/>
      <c r="E9" s="136"/>
      <c r="F9" s="137"/>
      <c r="G9" s="128"/>
      <c r="H9" s="12" t="s">
        <v>76</v>
      </c>
      <c r="I9" s="142"/>
      <c r="J9" s="142"/>
      <c r="K9" s="142"/>
      <c r="L9" s="142"/>
      <c r="M9" s="105"/>
      <c r="N9" s="105"/>
      <c r="O9" s="105"/>
      <c r="P9" s="105"/>
    </row>
    <row r="10" spans="1:16" ht="17.25" thickBot="1">
      <c r="A10" s="11">
        <v>1</v>
      </c>
      <c r="B10" s="13">
        <v>2</v>
      </c>
      <c r="C10" s="144">
        <v>3</v>
      </c>
      <c r="D10" s="145"/>
      <c r="E10" s="145"/>
      <c r="F10" s="146"/>
      <c r="G10" s="13">
        <v>4</v>
      </c>
      <c r="H10" s="13">
        <v>5</v>
      </c>
      <c r="I10" s="14">
        <v>6</v>
      </c>
      <c r="J10" s="14">
        <v>7</v>
      </c>
      <c r="K10" s="14">
        <v>8</v>
      </c>
      <c r="L10" s="14">
        <v>9</v>
      </c>
      <c r="M10" s="105"/>
      <c r="N10" s="105"/>
      <c r="O10" s="105"/>
      <c r="P10" s="105"/>
    </row>
    <row r="11" spans="1:16" ht="15.75" customHeight="1" thickBot="1">
      <c r="A11" s="15" t="s">
        <v>35</v>
      </c>
      <c r="B11" s="16">
        <f>SUM(K77+L77)/36</f>
        <v>35</v>
      </c>
      <c r="C11" s="147">
        <f>(K78+L78)/36</f>
        <v>2</v>
      </c>
      <c r="D11" s="148"/>
      <c r="E11" s="148"/>
      <c r="F11" s="149"/>
      <c r="G11" s="16">
        <f>SUM(K79+L79)/36</f>
        <v>2</v>
      </c>
      <c r="H11" s="16">
        <v>0</v>
      </c>
      <c r="I11" s="17">
        <v>1</v>
      </c>
      <c r="J11" s="17">
        <v>0</v>
      </c>
      <c r="K11" s="17">
        <v>11</v>
      </c>
      <c r="L11" s="17">
        <v>52</v>
      </c>
      <c r="M11" s="18">
        <f>SUM(B11+C11+G11+H11+I11+J11+K11)</f>
        <v>51</v>
      </c>
      <c r="N11" s="18"/>
      <c r="O11" s="18"/>
      <c r="P11" s="105"/>
    </row>
    <row r="12" spans="1:16" ht="17.25" thickBot="1">
      <c r="A12" s="19" t="s">
        <v>72</v>
      </c>
      <c r="B12" s="16">
        <v>30</v>
      </c>
      <c r="C12" s="147">
        <f>SUM(M78+N78)/36</f>
        <v>3</v>
      </c>
      <c r="D12" s="148"/>
      <c r="E12" s="148"/>
      <c r="F12" s="149"/>
      <c r="G12" s="20">
        <f>SUM(M79+N79)/36</f>
        <v>6</v>
      </c>
      <c r="H12" s="20">
        <v>0</v>
      </c>
      <c r="I12" s="21">
        <v>2</v>
      </c>
      <c r="J12" s="21">
        <v>0</v>
      </c>
      <c r="K12" s="21">
        <v>11</v>
      </c>
      <c r="L12" s="21">
        <v>52</v>
      </c>
      <c r="M12" s="18">
        <f>SUM(B12+C12+G12+H12+I12+J12+K12)</f>
        <v>52</v>
      </c>
      <c r="N12" s="18"/>
      <c r="O12" s="18"/>
      <c r="P12" s="105"/>
    </row>
    <row r="13" spans="1:16" ht="17.25" thickBot="1">
      <c r="A13" s="19" t="s">
        <v>73</v>
      </c>
      <c r="B13" s="16">
        <v>13</v>
      </c>
      <c r="C13" s="147">
        <f>SUM(O78+P78)/36</f>
        <v>5</v>
      </c>
      <c r="D13" s="148"/>
      <c r="E13" s="148"/>
      <c r="F13" s="149"/>
      <c r="G13" s="20">
        <f>SUM(O79+P79)/36</f>
        <v>21</v>
      </c>
      <c r="H13" s="20">
        <v>0</v>
      </c>
      <c r="I13" s="21">
        <v>1</v>
      </c>
      <c r="J13" s="21">
        <v>2</v>
      </c>
      <c r="K13" s="21">
        <v>2</v>
      </c>
      <c r="L13" s="21">
        <v>43</v>
      </c>
      <c r="M13" s="18">
        <v>43</v>
      </c>
      <c r="N13" s="18"/>
      <c r="O13" s="18"/>
      <c r="P13" s="105"/>
    </row>
    <row r="14" spans="1:16" ht="17.25" thickBot="1">
      <c r="A14" s="11" t="s">
        <v>7</v>
      </c>
      <c r="B14" s="13">
        <f>SUM(B11+B12+B13)</f>
        <v>78</v>
      </c>
      <c r="C14" s="144">
        <f>SUM(C11:F13)</f>
        <v>10</v>
      </c>
      <c r="D14" s="145"/>
      <c r="E14" s="145"/>
      <c r="F14" s="146"/>
      <c r="G14" s="13">
        <f>SUM(G11:G13)</f>
        <v>29</v>
      </c>
      <c r="H14" s="13">
        <f>SUM(H11:H13)</f>
        <v>0</v>
      </c>
      <c r="I14" s="14">
        <f>SUM(I11:I13)</f>
        <v>4</v>
      </c>
      <c r="J14" s="14">
        <f>SUM(J11:J13)</f>
        <v>2</v>
      </c>
      <c r="K14" s="14">
        <v>24</v>
      </c>
      <c r="L14" s="14">
        <v>147</v>
      </c>
      <c r="M14" s="18"/>
      <c r="N14" s="18"/>
      <c r="O14" s="18"/>
      <c r="P14" s="105"/>
    </row>
    <row r="15" spans="1:16" ht="16.5">
      <c r="A15" s="22"/>
      <c r="B15" s="23"/>
      <c r="C15" s="23"/>
      <c r="D15" s="23"/>
      <c r="E15" s="23"/>
      <c r="F15" s="24"/>
      <c r="G15" s="25"/>
      <c r="H15" s="25"/>
      <c r="I15" s="25"/>
      <c r="J15" s="25"/>
      <c r="K15" s="25"/>
      <c r="L15" s="25"/>
      <c r="M15" s="25"/>
      <c r="N15" s="25"/>
      <c r="O15" s="25"/>
      <c r="P15" s="105"/>
    </row>
    <row r="16" spans="1:16" s="1" customFormat="1" ht="16.5">
      <c r="A16" s="26"/>
      <c r="B16" s="151" t="s">
        <v>31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27"/>
      <c r="P16" s="106"/>
    </row>
    <row r="17" spans="1:16" ht="17.25" thickBot="1">
      <c r="A17" s="107"/>
      <c r="B17" s="108"/>
      <c r="C17" s="108"/>
      <c r="D17" s="108"/>
      <c r="E17" s="108"/>
      <c r="F17" s="109"/>
      <c r="G17" s="105"/>
      <c r="H17" s="105"/>
      <c r="I17" s="105"/>
      <c r="J17" s="105"/>
      <c r="K17" s="105"/>
      <c r="L17" s="105"/>
      <c r="M17" s="105"/>
      <c r="N17" s="105"/>
      <c r="O17" s="105"/>
      <c r="P17" s="105"/>
    </row>
    <row r="18" spans="1:16" ht="15.75" customHeight="1" thickBot="1" thickTop="1">
      <c r="A18" s="152" t="s">
        <v>42</v>
      </c>
      <c r="B18" s="153" t="s">
        <v>43</v>
      </c>
      <c r="C18" s="156" t="s">
        <v>30</v>
      </c>
      <c r="D18" s="157"/>
      <c r="E18" s="157"/>
      <c r="F18" s="158"/>
      <c r="G18" s="165" t="s">
        <v>44</v>
      </c>
      <c r="H18" s="165"/>
      <c r="I18" s="165"/>
      <c r="J18" s="165"/>
      <c r="K18" s="165" t="s">
        <v>45</v>
      </c>
      <c r="L18" s="165"/>
      <c r="M18" s="165"/>
      <c r="N18" s="165"/>
      <c r="O18" s="165"/>
      <c r="P18" s="165"/>
    </row>
    <row r="19" spans="1:16" ht="48" customHeight="1" thickBot="1" thickTop="1">
      <c r="A19" s="152"/>
      <c r="B19" s="154"/>
      <c r="C19" s="159"/>
      <c r="D19" s="160"/>
      <c r="E19" s="160"/>
      <c r="F19" s="161"/>
      <c r="G19" s="166" t="s">
        <v>29</v>
      </c>
      <c r="H19" s="167" t="s">
        <v>46</v>
      </c>
      <c r="I19" s="165" t="s">
        <v>47</v>
      </c>
      <c r="J19" s="165"/>
      <c r="K19" s="143" t="s">
        <v>35</v>
      </c>
      <c r="L19" s="143"/>
      <c r="M19" s="168" t="s">
        <v>34</v>
      </c>
      <c r="N19" s="168"/>
      <c r="O19" s="143" t="s">
        <v>33</v>
      </c>
      <c r="P19" s="143"/>
    </row>
    <row r="20" spans="1:16" ht="21" customHeight="1" thickBot="1" thickTop="1">
      <c r="A20" s="152"/>
      <c r="B20" s="154"/>
      <c r="C20" s="159"/>
      <c r="D20" s="160"/>
      <c r="E20" s="160"/>
      <c r="F20" s="161"/>
      <c r="G20" s="166"/>
      <c r="H20" s="167"/>
      <c r="I20" s="166" t="s">
        <v>48</v>
      </c>
      <c r="J20" s="169" t="s">
        <v>49</v>
      </c>
      <c r="K20" s="29" t="s">
        <v>50</v>
      </c>
      <c r="L20" s="29" t="s">
        <v>51</v>
      </c>
      <c r="M20" s="30" t="s">
        <v>52</v>
      </c>
      <c r="N20" s="30" t="s">
        <v>53</v>
      </c>
      <c r="O20" s="29" t="s">
        <v>54</v>
      </c>
      <c r="P20" s="29" t="s">
        <v>55</v>
      </c>
    </row>
    <row r="21" spans="1:16" ht="15.75" customHeight="1" thickBot="1" thickTop="1">
      <c r="A21" s="152"/>
      <c r="B21" s="154"/>
      <c r="C21" s="159"/>
      <c r="D21" s="160"/>
      <c r="E21" s="160"/>
      <c r="F21" s="161"/>
      <c r="G21" s="166"/>
      <c r="H21" s="167"/>
      <c r="I21" s="166"/>
      <c r="J21" s="169"/>
      <c r="K21" s="31">
        <f aca="true" t="shared" si="0" ref="K21:P21">SUM(K77+K78+K79)</f>
        <v>612</v>
      </c>
      <c r="L21" s="31">
        <f t="shared" si="0"/>
        <v>792</v>
      </c>
      <c r="M21" s="31">
        <f t="shared" si="0"/>
        <v>612</v>
      </c>
      <c r="N21" s="31">
        <f t="shared" si="0"/>
        <v>748</v>
      </c>
      <c r="O21" s="31">
        <f t="shared" si="0"/>
        <v>628</v>
      </c>
      <c r="P21" s="31">
        <f t="shared" si="0"/>
        <v>736</v>
      </c>
    </row>
    <row r="22" spans="1:16" ht="15" customHeight="1" thickBot="1" thickTop="1">
      <c r="A22" s="152"/>
      <c r="B22" s="155"/>
      <c r="C22" s="162"/>
      <c r="D22" s="163"/>
      <c r="E22" s="163"/>
      <c r="F22" s="164"/>
      <c r="G22" s="166"/>
      <c r="H22" s="167"/>
      <c r="I22" s="166"/>
      <c r="J22" s="169"/>
      <c r="K22" s="31">
        <f>K21/36</f>
        <v>17</v>
      </c>
      <c r="L22" s="31">
        <f>L21/36</f>
        <v>22</v>
      </c>
      <c r="M22" s="31">
        <f>M21/36</f>
        <v>17</v>
      </c>
      <c r="N22" s="31">
        <v>22</v>
      </c>
      <c r="O22" s="31">
        <v>18</v>
      </c>
      <c r="P22" s="31">
        <v>21</v>
      </c>
    </row>
    <row r="23" spans="1:16" ht="18" thickBot="1" thickTop="1">
      <c r="A23" s="32">
        <v>1</v>
      </c>
      <c r="B23" s="32">
        <v>2</v>
      </c>
      <c r="C23" s="170">
        <v>3</v>
      </c>
      <c r="D23" s="171"/>
      <c r="E23" s="171"/>
      <c r="F23" s="172"/>
      <c r="G23" s="30">
        <v>4</v>
      </c>
      <c r="H23" s="28">
        <v>5</v>
      </c>
      <c r="I23" s="30">
        <v>6</v>
      </c>
      <c r="J23" s="28">
        <v>7</v>
      </c>
      <c r="K23" s="30">
        <v>8</v>
      </c>
      <c r="L23" s="30">
        <v>9</v>
      </c>
      <c r="M23" s="30">
        <v>10</v>
      </c>
      <c r="N23" s="30">
        <v>11</v>
      </c>
      <c r="O23" s="30">
        <v>12</v>
      </c>
      <c r="P23" s="30">
        <v>13</v>
      </c>
    </row>
    <row r="24" spans="1:16" ht="42.75" customHeight="1" thickBot="1" thickTop="1">
      <c r="A24" s="33" t="s">
        <v>80</v>
      </c>
      <c r="B24" s="33" t="s">
        <v>79</v>
      </c>
      <c r="C24" s="34" t="s">
        <v>83</v>
      </c>
      <c r="D24" s="34" t="s">
        <v>62</v>
      </c>
      <c r="E24" s="34" t="s">
        <v>84</v>
      </c>
      <c r="F24" s="35"/>
      <c r="G24" s="36">
        <v>3078</v>
      </c>
      <c r="H24" s="36">
        <v>1026</v>
      </c>
      <c r="I24" s="36">
        <v>2052</v>
      </c>
      <c r="J24" s="36">
        <f aca="true" t="shared" si="1" ref="J24:P24">SUM(J25+J41)</f>
        <v>1156</v>
      </c>
      <c r="K24" s="36">
        <f t="shared" si="1"/>
        <v>502</v>
      </c>
      <c r="L24" s="36">
        <f t="shared" si="1"/>
        <v>578</v>
      </c>
      <c r="M24" s="36">
        <f t="shared" si="1"/>
        <v>421</v>
      </c>
      <c r="N24" s="36">
        <f t="shared" si="1"/>
        <v>403</v>
      </c>
      <c r="O24" s="36">
        <f t="shared" si="1"/>
        <v>36</v>
      </c>
      <c r="P24" s="36">
        <f t="shared" si="1"/>
        <v>36</v>
      </c>
    </row>
    <row r="25" spans="1:16" ht="31.5" customHeight="1" thickBot="1" thickTop="1">
      <c r="A25" s="42" t="s">
        <v>100</v>
      </c>
      <c r="B25" s="37" t="s">
        <v>28</v>
      </c>
      <c r="C25" s="38"/>
      <c r="D25" s="39"/>
      <c r="E25" s="40"/>
      <c r="F25" s="41"/>
      <c r="G25" s="42">
        <v>2003</v>
      </c>
      <c r="H25" s="42">
        <v>668</v>
      </c>
      <c r="I25" s="42">
        <v>1335</v>
      </c>
      <c r="J25" s="42">
        <f aca="true" t="shared" si="2" ref="J25:P25">SUM(J26:J40)</f>
        <v>1110</v>
      </c>
      <c r="K25" s="42">
        <f t="shared" si="2"/>
        <v>502</v>
      </c>
      <c r="L25" s="42">
        <f t="shared" si="2"/>
        <v>578</v>
      </c>
      <c r="M25" s="42">
        <f t="shared" si="2"/>
        <v>421</v>
      </c>
      <c r="N25" s="42">
        <f t="shared" si="2"/>
        <v>235</v>
      </c>
      <c r="O25" s="42">
        <f t="shared" si="2"/>
        <v>36</v>
      </c>
      <c r="P25" s="42">
        <f t="shared" si="2"/>
        <v>36</v>
      </c>
    </row>
    <row r="26" spans="1:16" ht="21" customHeight="1" thickBot="1" thickTop="1">
      <c r="A26" s="43" t="s">
        <v>86</v>
      </c>
      <c r="B26" s="44" t="s">
        <v>81</v>
      </c>
      <c r="C26" s="45"/>
      <c r="D26" s="45"/>
      <c r="E26" s="45">
        <v>3</v>
      </c>
      <c r="F26" s="46"/>
      <c r="G26" s="31">
        <f>SUM(H26:I26)</f>
        <v>171</v>
      </c>
      <c r="H26" s="47">
        <v>57</v>
      </c>
      <c r="I26" s="31">
        <f>SUM(K26:P26)</f>
        <v>114</v>
      </c>
      <c r="J26" s="47">
        <v>72</v>
      </c>
      <c r="K26" s="48">
        <v>40</v>
      </c>
      <c r="L26" s="49">
        <v>40</v>
      </c>
      <c r="M26" s="17">
        <v>34</v>
      </c>
      <c r="N26" s="50"/>
      <c r="O26" s="51"/>
      <c r="P26" s="52"/>
    </row>
    <row r="27" spans="1:16" ht="21" customHeight="1" thickBot="1" thickTop="1">
      <c r="A27" s="43" t="s">
        <v>87</v>
      </c>
      <c r="B27" s="44" t="s">
        <v>82</v>
      </c>
      <c r="C27" s="47"/>
      <c r="D27" s="53">
        <v>4</v>
      </c>
      <c r="E27" s="54"/>
      <c r="F27" s="46"/>
      <c r="G27" s="31">
        <f>SUM(H27:I27)</f>
        <v>256</v>
      </c>
      <c r="H27" s="47">
        <v>85</v>
      </c>
      <c r="I27" s="31">
        <f>SUM(K27:P27)</f>
        <v>171</v>
      </c>
      <c r="J27" s="47">
        <v>70</v>
      </c>
      <c r="K27" s="48">
        <v>48</v>
      </c>
      <c r="L27" s="49">
        <v>48</v>
      </c>
      <c r="M27" s="17">
        <v>45</v>
      </c>
      <c r="N27" s="50">
        <v>30</v>
      </c>
      <c r="O27" s="55"/>
      <c r="P27" s="56"/>
    </row>
    <row r="28" spans="1:16" ht="17.25" customHeight="1" thickBot="1" thickTop="1">
      <c r="A28" s="43" t="s">
        <v>88</v>
      </c>
      <c r="B28" s="44" t="s">
        <v>27</v>
      </c>
      <c r="C28" s="47"/>
      <c r="D28" s="53">
        <v>4</v>
      </c>
      <c r="E28" s="54"/>
      <c r="F28" s="46"/>
      <c r="G28" s="31">
        <f aca="true" t="shared" si="3" ref="G28:G35">SUM(H28:I28)</f>
        <v>257</v>
      </c>
      <c r="H28" s="47">
        <v>86</v>
      </c>
      <c r="I28" s="31">
        <f aca="true" t="shared" si="4" ref="I28:I35">SUM(K28:P28)</f>
        <v>171</v>
      </c>
      <c r="J28" s="47">
        <v>171</v>
      </c>
      <c r="K28" s="57">
        <v>50</v>
      </c>
      <c r="L28" s="51">
        <v>45</v>
      </c>
      <c r="M28" s="50">
        <v>45</v>
      </c>
      <c r="N28" s="50">
        <v>31</v>
      </c>
      <c r="O28" s="51"/>
      <c r="P28" s="58"/>
    </row>
    <row r="29" spans="1:16" ht="18" thickBot="1" thickTop="1">
      <c r="A29" s="43" t="s">
        <v>89</v>
      </c>
      <c r="B29" s="44" t="s">
        <v>26</v>
      </c>
      <c r="C29" s="47"/>
      <c r="D29" s="53"/>
      <c r="E29" s="47">
        <v>3</v>
      </c>
      <c r="F29" s="46"/>
      <c r="G29" s="31">
        <f t="shared" si="3"/>
        <v>256</v>
      </c>
      <c r="H29" s="47">
        <v>85</v>
      </c>
      <c r="I29" s="31">
        <f t="shared" si="4"/>
        <v>171</v>
      </c>
      <c r="J29" s="47">
        <v>70</v>
      </c>
      <c r="K29" s="57">
        <v>58</v>
      </c>
      <c r="L29" s="51">
        <v>56</v>
      </c>
      <c r="M29" s="50">
        <v>57</v>
      </c>
      <c r="N29" s="50"/>
      <c r="O29" s="51"/>
      <c r="P29" s="59"/>
    </row>
    <row r="30" spans="1:16" ht="20.25" customHeight="1" thickBot="1" thickTop="1">
      <c r="A30" s="43" t="s">
        <v>90</v>
      </c>
      <c r="B30" s="44" t="s">
        <v>8</v>
      </c>
      <c r="C30" s="47">
        <v>4</v>
      </c>
      <c r="D30" s="53"/>
      <c r="E30" s="54"/>
      <c r="F30" s="46"/>
      <c r="G30" s="31">
        <v>257</v>
      </c>
      <c r="H30" s="47">
        <v>86</v>
      </c>
      <c r="I30" s="31">
        <f t="shared" si="4"/>
        <v>171</v>
      </c>
      <c r="J30" s="47">
        <v>171</v>
      </c>
      <c r="K30" s="57">
        <v>58</v>
      </c>
      <c r="L30" s="51">
        <v>53</v>
      </c>
      <c r="M30" s="50">
        <v>30</v>
      </c>
      <c r="N30" s="50">
        <v>30</v>
      </c>
      <c r="O30" s="59"/>
      <c r="P30" s="59"/>
    </row>
    <row r="31" spans="1:16" ht="33" customHeight="1" thickBot="1" thickTop="1">
      <c r="A31" s="43" t="s">
        <v>91</v>
      </c>
      <c r="B31" s="44" t="s">
        <v>56</v>
      </c>
      <c r="C31" s="47"/>
      <c r="D31" s="53">
        <v>2</v>
      </c>
      <c r="E31" s="54"/>
      <c r="F31" s="46"/>
      <c r="G31" s="31">
        <f t="shared" si="3"/>
        <v>108</v>
      </c>
      <c r="H31" s="47">
        <v>36</v>
      </c>
      <c r="I31" s="31">
        <f t="shared" si="4"/>
        <v>72</v>
      </c>
      <c r="J31" s="47">
        <v>30</v>
      </c>
      <c r="K31" s="60"/>
      <c r="L31" s="61">
        <v>72</v>
      </c>
      <c r="M31" s="62"/>
      <c r="N31" s="62"/>
      <c r="O31" s="59"/>
      <c r="P31" s="59"/>
    </row>
    <row r="32" spans="1:16" ht="30" customHeight="1" thickBot="1" thickTop="1">
      <c r="A32" s="43" t="s">
        <v>92</v>
      </c>
      <c r="B32" s="44" t="s">
        <v>107</v>
      </c>
      <c r="C32" s="47"/>
      <c r="D32" s="47"/>
      <c r="E32" s="54"/>
      <c r="F32" s="46"/>
      <c r="G32" s="31">
        <v>54</v>
      </c>
      <c r="H32" s="47">
        <v>18</v>
      </c>
      <c r="I32" s="31">
        <v>36</v>
      </c>
      <c r="J32" s="47">
        <v>20</v>
      </c>
      <c r="K32" s="57"/>
      <c r="L32" s="51"/>
      <c r="M32" s="50">
        <v>36</v>
      </c>
      <c r="N32" s="62"/>
      <c r="O32" s="63"/>
      <c r="P32" s="59"/>
    </row>
    <row r="33" spans="1:16" ht="18" thickBot="1" thickTop="1">
      <c r="A33" s="43" t="s">
        <v>93</v>
      </c>
      <c r="B33" s="44" t="s">
        <v>104</v>
      </c>
      <c r="C33" s="47"/>
      <c r="D33" s="47"/>
      <c r="E33" s="54"/>
      <c r="F33" s="46"/>
      <c r="G33" s="31">
        <v>54</v>
      </c>
      <c r="H33" s="47">
        <v>18</v>
      </c>
      <c r="I33" s="31">
        <v>36</v>
      </c>
      <c r="J33" s="47">
        <v>20</v>
      </c>
      <c r="K33" s="57">
        <v>36</v>
      </c>
      <c r="L33" s="64"/>
      <c r="M33" s="50"/>
      <c r="N33" s="50"/>
      <c r="O33" s="59"/>
      <c r="P33" s="59"/>
    </row>
    <row r="34" spans="1:16" ht="18" customHeight="1" thickBot="1" thickTop="1">
      <c r="A34" s="43" t="s">
        <v>94</v>
      </c>
      <c r="B34" s="44" t="s">
        <v>85</v>
      </c>
      <c r="C34" s="47"/>
      <c r="D34" s="47"/>
      <c r="E34" s="47">
        <v>4</v>
      </c>
      <c r="F34" s="46"/>
      <c r="G34" s="31">
        <v>428</v>
      </c>
      <c r="H34" s="47">
        <v>143</v>
      </c>
      <c r="I34" s="31">
        <v>285</v>
      </c>
      <c r="J34" s="47">
        <v>150</v>
      </c>
      <c r="K34" s="57">
        <v>70</v>
      </c>
      <c r="L34" s="51">
        <v>90</v>
      </c>
      <c r="M34" s="62">
        <v>70</v>
      </c>
      <c r="N34" s="111">
        <v>55</v>
      </c>
      <c r="O34" s="59"/>
      <c r="P34" s="59"/>
    </row>
    <row r="35" spans="1:16" ht="15.75" customHeight="1" thickBot="1" thickTop="1">
      <c r="A35" s="43" t="s">
        <v>95</v>
      </c>
      <c r="B35" s="44" t="s">
        <v>58</v>
      </c>
      <c r="C35" s="47"/>
      <c r="D35" s="53">
        <v>6</v>
      </c>
      <c r="E35" s="47"/>
      <c r="F35" s="46"/>
      <c r="G35" s="31">
        <f t="shared" si="3"/>
        <v>108</v>
      </c>
      <c r="H35" s="47">
        <v>36</v>
      </c>
      <c r="I35" s="31">
        <f t="shared" si="4"/>
        <v>72</v>
      </c>
      <c r="J35" s="47">
        <v>28</v>
      </c>
      <c r="K35" s="57"/>
      <c r="L35" s="64"/>
      <c r="M35" s="62"/>
      <c r="N35" s="62"/>
      <c r="O35" s="59">
        <v>36</v>
      </c>
      <c r="P35" s="59">
        <v>36</v>
      </c>
    </row>
    <row r="36" spans="1:16" ht="15.75" customHeight="1" thickBot="1" thickTop="1">
      <c r="A36" s="43" t="s">
        <v>102</v>
      </c>
      <c r="B36" s="44" t="s">
        <v>103</v>
      </c>
      <c r="C36" s="47">
        <v>2</v>
      </c>
      <c r="D36" s="47"/>
      <c r="E36" s="47"/>
      <c r="F36" s="46"/>
      <c r="G36" s="31">
        <f>SUM(H36:I36)</f>
        <v>54</v>
      </c>
      <c r="H36" s="47">
        <v>18</v>
      </c>
      <c r="I36" s="31">
        <f>SUM(K36:P36)</f>
        <v>36</v>
      </c>
      <c r="J36" s="47">
        <v>8</v>
      </c>
      <c r="K36" s="57"/>
      <c r="L36" s="64">
        <v>36</v>
      </c>
      <c r="M36" s="62"/>
      <c r="N36" s="62"/>
      <c r="O36" s="59"/>
      <c r="P36" s="59"/>
    </row>
    <row r="37" spans="1:16" ht="27.75" customHeight="1" thickBot="1" thickTop="1">
      <c r="A37" s="42" t="s">
        <v>99</v>
      </c>
      <c r="B37" s="37" t="s">
        <v>101</v>
      </c>
      <c r="C37" s="65"/>
      <c r="D37" s="65"/>
      <c r="E37" s="65"/>
      <c r="F37" s="66"/>
      <c r="G37" s="31">
        <v>709</v>
      </c>
      <c r="H37" s="65">
        <v>236</v>
      </c>
      <c r="I37" s="31">
        <v>473</v>
      </c>
      <c r="J37" s="65"/>
      <c r="K37" s="67"/>
      <c r="L37" s="68"/>
      <c r="M37" s="65"/>
      <c r="N37" s="65"/>
      <c r="O37" s="65"/>
      <c r="P37" s="65"/>
    </row>
    <row r="38" spans="1:16" ht="17.25" customHeight="1" thickBot="1" thickTop="1">
      <c r="A38" s="69" t="s">
        <v>96</v>
      </c>
      <c r="B38" s="44" t="s">
        <v>57</v>
      </c>
      <c r="C38" s="47"/>
      <c r="D38" s="53"/>
      <c r="E38" s="28">
        <v>4</v>
      </c>
      <c r="F38" s="46"/>
      <c r="G38" s="31">
        <f>SUM(H38:I38)</f>
        <v>216</v>
      </c>
      <c r="H38" s="47">
        <v>72</v>
      </c>
      <c r="I38" s="31">
        <f>SUM(K38:P38)</f>
        <v>144</v>
      </c>
      <c r="J38" s="47">
        <v>144</v>
      </c>
      <c r="K38" s="57">
        <v>52</v>
      </c>
      <c r="L38" s="51">
        <v>48</v>
      </c>
      <c r="M38" s="62">
        <v>24</v>
      </c>
      <c r="N38" s="62">
        <v>20</v>
      </c>
      <c r="O38" s="59"/>
      <c r="P38" s="59"/>
    </row>
    <row r="39" spans="1:18" ht="18" thickBot="1" thickTop="1">
      <c r="A39" s="69" t="s">
        <v>97</v>
      </c>
      <c r="B39" s="44" t="s">
        <v>109</v>
      </c>
      <c r="C39" s="47"/>
      <c r="D39" s="53">
        <v>4</v>
      </c>
      <c r="E39" s="70"/>
      <c r="F39" s="46"/>
      <c r="G39" s="31">
        <v>268</v>
      </c>
      <c r="H39" s="47">
        <v>89</v>
      </c>
      <c r="I39" s="31">
        <v>179</v>
      </c>
      <c r="J39" s="47">
        <v>80</v>
      </c>
      <c r="K39" s="57">
        <v>50</v>
      </c>
      <c r="L39" s="51">
        <v>50</v>
      </c>
      <c r="M39" s="62">
        <v>40</v>
      </c>
      <c r="N39" s="62">
        <v>39</v>
      </c>
      <c r="O39" s="59"/>
      <c r="P39" s="59"/>
      <c r="R39" s="9"/>
    </row>
    <row r="40" spans="1:18" ht="18" thickBot="1" thickTop="1">
      <c r="A40" s="69" t="s">
        <v>98</v>
      </c>
      <c r="B40" s="44" t="s">
        <v>110</v>
      </c>
      <c r="C40" s="47"/>
      <c r="D40" s="47"/>
      <c r="E40" s="28">
        <v>4</v>
      </c>
      <c r="F40" s="46"/>
      <c r="G40" s="31">
        <v>225</v>
      </c>
      <c r="H40" s="47">
        <v>75</v>
      </c>
      <c r="I40" s="31">
        <v>150</v>
      </c>
      <c r="J40" s="47">
        <v>76</v>
      </c>
      <c r="K40" s="71">
        <v>40</v>
      </c>
      <c r="L40" s="72">
        <v>40</v>
      </c>
      <c r="M40" s="62">
        <v>40</v>
      </c>
      <c r="N40" s="62">
        <v>30</v>
      </c>
      <c r="O40" s="59"/>
      <c r="P40" s="59"/>
      <c r="R40" s="9"/>
    </row>
    <row r="41" spans="1:18" ht="18.75" customHeight="1" thickBot="1" thickTop="1">
      <c r="A41" s="76"/>
      <c r="B41" s="73" t="s">
        <v>59</v>
      </c>
      <c r="C41" s="74"/>
      <c r="D41" s="74"/>
      <c r="E41" s="74"/>
      <c r="F41" s="75"/>
      <c r="G41" s="42">
        <v>366</v>
      </c>
      <c r="H41" s="42">
        <v>122</v>
      </c>
      <c r="I41" s="42">
        <v>244</v>
      </c>
      <c r="J41" s="42">
        <f aca="true" t="shared" si="5" ref="J41:P41">SUM(J42:J44)</f>
        <v>46</v>
      </c>
      <c r="K41" s="42">
        <f t="shared" si="5"/>
        <v>0</v>
      </c>
      <c r="L41" s="42">
        <f t="shared" si="5"/>
        <v>0</v>
      </c>
      <c r="M41" s="42">
        <f t="shared" si="5"/>
        <v>0</v>
      </c>
      <c r="N41" s="42">
        <f t="shared" si="5"/>
        <v>168</v>
      </c>
      <c r="O41" s="42">
        <f t="shared" si="5"/>
        <v>0</v>
      </c>
      <c r="P41" s="42">
        <f t="shared" si="5"/>
        <v>0</v>
      </c>
      <c r="R41" s="9"/>
    </row>
    <row r="42" spans="1:16" ht="32.25" customHeight="1" thickBot="1" thickTop="1">
      <c r="A42" s="44" t="s">
        <v>112</v>
      </c>
      <c r="B42" s="44" t="s">
        <v>105</v>
      </c>
      <c r="C42" s="47"/>
      <c r="D42" s="47"/>
      <c r="E42" s="47"/>
      <c r="F42" s="47"/>
      <c r="G42" s="31">
        <v>72</v>
      </c>
      <c r="H42" s="47">
        <v>24</v>
      </c>
      <c r="I42" s="31">
        <v>48</v>
      </c>
      <c r="J42" s="47">
        <v>26</v>
      </c>
      <c r="K42" s="59"/>
      <c r="L42" s="59"/>
      <c r="M42" s="62"/>
      <c r="N42" s="62">
        <v>48</v>
      </c>
      <c r="O42" s="59"/>
      <c r="P42" s="59"/>
    </row>
    <row r="43" spans="1:16" ht="32.25" customHeight="1" thickBot="1" thickTop="1">
      <c r="A43" s="44" t="s">
        <v>113</v>
      </c>
      <c r="B43" s="44" t="s">
        <v>106</v>
      </c>
      <c r="C43" s="47"/>
      <c r="D43" s="47"/>
      <c r="E43" s="47"/>
      <c r="F43" s="47"/>
      <c r="G43" s="31">
        <f>SUM(H43:I43)</f>
        <v>90</v>
      </c>
      <c r="H43" s="47">
        <v>30</v>
      </c>
      <c r="I43" s="31">
        <f>SUM(K43:P43)</f>
        <v>60</v>
      </c>
      <c r="J43" s="47">
        <v>10</v>
      </c>
      <c r="K43" s="59"/>
      <c r="L43" s="59"/>
      <c r="M43" s="62"/>
      <c r="N43" s="62">
        <v>60</v>
      </c>
      <c r="O43" s="59"/>
      <c r="P43" s="59"/>
    </row>
    <row r="44" spans="1:16" ht="30.75" customHeight="1" thickBot="1" thickTop="1">
      <c r="A44" s="44" t="s">
        <v>114</v>
      </c>
      <c r="B44" s="44" t="s">
        <v>111</v>
      </c>
      <c r="C44" s="47"/>
      <c r="D44" s="47"/>
      <c r="E44" s="47"/>
      <c r="F44" s="47"/>
      <c r="G44" s="31">
        <f>SUM(H44:I44)</f>
        <v>90</v>
      </c>
      <c r="H44" s="47">
        <v>30</v>
      </c>
      <c r="I44" s="31">
        <v>60</v>
      </c>
      <c r="J44" s="47">
        <v>10</v>
      </c>
      <c r="K44" s="59"/>
      <c r="L44" s="59"/>
      <c r="M44" s="62"/>
      <c r="N44" s="62">
        <v>60</v>
      </c>
      <c r="O44" s="59"/>
      <c r="P44" s="59"/>
    </row>
    <row r="45" spans="1:16" ht="30.75" customHeight="1" thickBot="1" thickTop="1">
      <c r="A45" s="44" t="s">
        <v>125</v>
      </c>
      <c r="B45" s="44" t="s">
        <v>124</v>
      </c>
      <c r="C45" s="47"/>
      <c r="D45" s="47"/>
      <c r="E45" s="47"/>
      <c r="F45" s="47"/>
      <c r="G45" s="31">
        <v>114</v>
      </c>
      <c r="H45" s="47">
        <v>38</v>
      </c>
      <c r="I45" s="31">
        <v>76</v>
      </c>
      <c r="J45" s="47">
        <v>40</v>
      </c>
      <c r="K45" s="59"/>
      <c r="L45" s="59"/>
      <c r="M45" s="62"/>
      <c r="N45" s="62">
        <v>36</v>
      </c>
      <c r="O45" s="59">
        <v>20</v>
      </c>
      <c r="P45" s="59">
        <v>20</v>
      </c>
    </row>
    <row r="46" spans="1:19" s="6" customFormat="1" ht="32.25" customHeight="1" thickBot="1" thickTop="1">
      <c r="A46" s="76" t="s">
        <v>77</v>
      </c>
      <c r="B46" s="73" t="s">
        <v>78</v>
      </c>
      <c r="C46" s="35"/>
      <c r="D46" s="35"/>
      <c r="E46" s="35"/>
      <c r="F46" s="75"/>
      <c r="G46" s="42">
        <f>SUM(G47+G53)</f>
        <v>1137</v>
      </c>
      <c r="H46" s="42">
        <f aca="true" t="shared" si="6" ref="H46:P46">SUM(H47+H53)</f>
        <v>389</v>
      </c>
      <c r="I46" s="42">
        <f t="shared" si="6"/>
        <v>748</v>
      </c>
      <c r="J46" s="42">
        <f t="shared" si="6"/>
        <v>425</v>
      </c>
      <c r="K46" s="42">
        <f t="shared" si="6"/>
        <v>110</v>
      </c>
      <c r="L46" s="42">
        <f t="shared" si="6"/>
        <v>70</v>
      </c>
      <c r="M46" s="42">
        <f t="shared" si="6"/>
        <v>47</v>
      </c>
      <c r="N46" s="42">
        <f t="shared" si="6"/>
        <v>165</v>
      </c>
      <c r="O46" s="42">
        <f t="shared" si="6"/>
        <v>268</v>
      </c>
      <c r="P46" s="42">
        <f t="shared" si="6"/>
        <v>88</v>
      </c>
      <c r="S46"/>
    </row>
    <row r="47" spans="1:16" s="6" customFormat="1" ht="16.5" customHeight="1" thickBot="1" thickTop="1">
      <c r="A47" s="73" t="s">
        <v>60</v>
      </c>
      <c r="B47" s="73" t="s">
        <v>61</v>
      </c>
      <c r="C47" s="35"/>
      <c r="D47" s="35"/>
      <c r="E47" s="35"/>
      <c r="F47" s="75"/>
      <c r="G47" s="42">
        <f>SUM(G48:G52)</f>
        <v>289</v>
      </c>
      <c r="H47" s="42">
        <f>SUM(H48:H52)</f>
        <v>93</v>
      </c>
      <c r="I47" s="42">
        <f>SUM(I48:I52)</f>
        <v>196</v>
      </c>
      <c r="J47" s="42">
        <f>SUM(J49:J52)</f>
        <v>105</v>
      </c>
      <c r="K47" s="42">
        <f aca="true" t="shared" si="7" ref="K47:P47">SUM(K48:K52)</f>
        <v>0</v>
      </c>
      <c r="L47" s="42">
        <f t="shared" si="7"/>
        <v>0</v>
      </c>
      <c r="M47" s="42">
        <f t="shared" si="7"/>
        <v>0</v>
      </c>
      <c r="N47" s="42">
        <f t="shared" si="7"/>
        <v>32</v>
      </c>
      <c r="O47" s="42">
        <f t="shared" si="7"/>
        <v>104</v>
      </c>
      <c r="P47" s="42">
        <f t="shared" si="7"/>
        <v>60</v>
      </c>
    </row>
    <row r="48" spans="1:19" ht="16.5" customHeight="1" thickBot="1" thickTop="1">
      <c r="A48" s="77" t="s">
        <v>25</v>
      </c>
      <c r="B48" s="77" t="s">
        <v>116</v>
      </c>
      <c r="C48" s="78">
        <v>5</v>
      </c>
      <c r="D48" s="78"/>
      <c r="E48" s="78"/>
      <c r="F48" s="46"/>
      <c r="G48" s="79">
        <f>SUM(H48:I48)</f>
        <v>51</v>
      </c>
      <c r="H48" s="47">
        <v>17</v>
      </c>
      <c r="I48" s="79">
        <v>34</v>
      </c>
      <c r="J48" s="47">
        <v>22</v>
      </c>
      <c r="K48" s="80"/>
      <c r="L48" s="80"/>
      <c r="M48" s="81"/>
      <c r="N48" s="81"/>
      <c r="O48" s="80">
        <v>34</v>
      </c>
      <c r="P48" s="80"/>
      <c r="S48" s="6"/>
    </row>
    <row r="49" spans="1:16" ht="33.75" customHeight="1" thickBot="1" thickTop="1">
      <c r="A49" s="77" t="s">
        <v>24</v>
      </c>
      <c r="B49" s="77" t="s">
        <v>117</v>
      </c>
      <c r="C49" s="78"/>
      <c r="D49" s="78"/>
      <c r="E49" s="28">
        <v>6</v>
      </c>
      <c r="F49" s="47"/>
      <c r="G49" s="79">
        <f>SUM(H49:I49)</f>
        <v>90</v>
      </c>
      <c r="H49" s="47">
        <v>30</v>
      </c>
      <c r="I49" s="79">
        <v>60</v>
      </c>
      <c r="J49" s="47">
        <v>40</v>
      </c>
      <c r="K49" s="59"/>
      <c r="L49" s="80"/>
      <c r="M49" s="81"/>
      <c r="N49" s="81"/>
      <c r="O49" s="80"/>
      <c r="P49" s="80">
        <v>60</v>
      </c>
    </row>
    <row r="50" spans="1:16" ht="32.25" customHeight="1" thickBot="1" thickTop="1">
      <c r="A50" s="77" t="s">
        <v>23</v>
      </c>
      <c r="B50" s="77" t="s">
        <v>118</v>
      </c>
      <c r="C50" s="78"/>
      <c r="D50" s="53">
        <v>5</v>
      </c>
      <c r="E50" s="78"/>
      <c r="F50" s="47"/>
      <c r="G50" s="79">
        <f>SUM(H50:I50)</f>
        <v>54</v>
      </c>
      <c r="H50" s="47">
        <v>18</v>
      </c>
      <c r="I50" s="79">
        <v>36</v>
      </c>
      <c r="J50" s="47">
        <v>24</v>
      </c>
      <c r="K50" s="59"/>
      <c r="L50" s="59"/>
      <c r="M50" s="62"/>
      <c r="N50" s="62"/>
      <c r="O50" s="80">
        <v>36</v>
      </c>
      <c r="P50" s="80"/>
    </row>
    <row r="51" spans="1:16" ht="18" customHeight="1" thickBot="1" thickTop="1">
      <c r="A51" s="77" t="s">
        <v>22</v>
      </c>
      <c r="B51" s="77" t="s">
        <v>119</v>
      </c>
      <c r="C51" s="78">
        <v>4</v>
      </c>
      <c r="D51" s="78"/>
      <c r="E51" s="78"/>
      <c r="F51" s="47"/>
      <c r="G51" s="79">
        <f>SUM(H51:I51)</f>
        <v>46</v>
      </c>
      <c r="H51" s="47">
        <v>12</v>
      </c>
      <c r="I51" s="79">
        <v>34</v>
      </c>
      <c r="J51" s="47">
        <v>19</v>
      </c>
      <c r="K51" s="59"/>
      <c r="L51" s="59"/>
      <c r="M51" s="62"/>
      <c r="N51" s="62"/>
      <c r="O51" s="80">
        <v>34</v>
      </c>
      <c r="P51" s="80"/>
    </row>
    <row r="52" spans="1:16" ht="17.25" customHeight="1" thickBot="1" thickTop="1">
      <c r="A52" s="77" t="s">
        <v>21</v>
      </c>
      <c r="B52" s="77" t="s">
        <v>63</v>
      </c>
      <c r="C52" s="78">
        <v>4</v>
      </c>
      <c r="D52" s="78"/>
      <c r="E52" s="78"/>
      <c r="F52" s="47"/>
      <c r="G52" s="79">
        <f>SUM(H52:I52)</f>
        <v>48</v>
      </c>
      <c r="H52" s="47">
        <v>16</v>
      </c>
      <c r="I52" s="79">
        <v>32</v>
      </c>
      <c r="J52" s="47">
        <v>22</v>
      </c>
      <c r="K52" s="80"/>
      <c r="L52" s="59"/>
      <c r="M52" s="81"/>
      <c r="N52" s="62">
        <v>32</v>
      </c>
      <c r="O52" s="80"/>
      <c r="P52" s="80"/>
    </row>
    <row r="53" spans="1:19" s="7" customFormat="1" ht="18.75" customHeight="1" thickBot="1" thickTop="1">
      <c r="A53" s="73" t="s">
        <v>20</v>
      </c>
      <c r="B53" s="73" t="s">
        <v>64</v>
      </c>
      <c r="C53" s="35"/>
      <c r="D53" s="35"/>
      <c r="E53" s="35"/>
      <c r="F53" s="82"/>
      <c r="G53" s="42">
        <f aca="true" t="shared" si="8" ref="G53:P53">SUM(G54+G73)</f>
        <v>848</v>
      </c>
      <c r="H53" s="42">
        <f t="shared" si="8"/>
        <v>296</v>
      </c>
      <c r="I53" s="42">
        <f t="shared" si="8"/>
        <v>552</v>
      </c>
      <c r="J53" s="42">
        <f t="shared" si="8"/>
        <v>320</v>
      </c>
      <c r="K53" s="42">
        <f t="shared" si="8"/>
        <v>110</v>
      </c>
      <c r="L53" s="42">
        <f t="shared" si="8"/>
        <v>70</v>
      </c>
      <c r="M53" s="42">
        <f t="shared" si="8"/>
        <v>47</v>
      </c>
      <c r="N53" s="42">
        <f t="shared" si="8"/>
        <v>133</v>
      </c>
      <c r="O53" s="42">
        <f t="shared" si="8"/>
        <v>164</v>
      </c>
      <c r="P53" s="42">
        <f t="shared" si="8"/>
        <v>28</v>
      </c>
      <c r="S53"/>
    </row>
    <row r="54" spans="1:16" s="7" customFormat="1" ht="18" customHeight="1" thickBot="1" thickTop="1">
      <c r="A54" s="73" t="s">
        <v>19</v>
      </c>
      <c r="B54" s="73" t="s">
        <v>18</v>
      </c>
      <c r="C54" s="31"/>
      <c r="D54" s="31"/>
      <c r="E54" s="31"/>
      <c r="F54" s="82"/>
      <c r="G54" s="42">
        <f>SUM(G55+G60+G69+G65)</f>
        <v>768</v>
      </c>
      <c r="H54" s="42">
        <v>256</v>
      </c>
      <c r="I54" s="42">
        <v>512</v>
      </c>
      <c r="J54" s="42">
        <f aca="true" t="shared" si="9" ref="J54:P54">SUM(J55+J60+J69+J65)</f>
        <v>280</v>
      </c>
      <c r="K54" s="42">
        <f t="shared" si="9"/>
        <v>110</v>
      </c>
      <c r="L54" s="42">
        <f t="shared" si="9"/>
        <v>70</v>
      </c>
      <c r="M54" s="42">
        <f t="shared" si="9"/>
        <v>47</v>
      </c>
      <c r="N54" s="42">
        <f t="shared" si="9"/>
        <v>133</v>
      </c>
      <c r="O54" s="42">
        <f t="shared" si="9"/>
        <v>124</v>
      </c>
      <c r="P54" s="42">
        <f t="shared" si="9"/>
        <v>28</v>
      </c>
    </row>
    <row r="55" spans="1:16" s="7" customFormat="1" ht="45" customHeight="1" thickBot="1" thickTop="1">
      <c r="A55" s="73" t="s">
        <v>17</v>
      </c>
      <c r="B55" s="73" t="s">
        <v>122</v>
      </c>
      <c r="C55" s="31"/>
      <c r="D55" s="31"/>
      <c r="E55" s="31">
        <v>5</v>
      </c>
      <c r="F55" s="75"/>
      <c r="G55" s="42">
        <v>540</v>
      </c>
      <c r="H55" s="42">
        <v>180</v>
      </c>
      <c r="I55" s="42">
        <v>360</v>
      </c>
      <c r="J55" s="42">
        <f aca="true" t="shared" si="10" ref="J55:P55">SUM(J56+J57)</f>
        <v>200</v>
      </c>
      <c r="K55" s="42">
        <f t="shared" si="10"/>
        <v>110</v>
      </c>
      <c r="L55" s="42">
        <f t="shared" si="10"/>
        <v>70</v>
      </c>
      <c r="M55" s="42">
        <f t="shared" si="10"/>
        <v>47</v>
      </c>
      <c r="N55" s="42">
        <f t="shared" si="10"/>
        <v>133</v>
      </c>
      <c r="O55" s="42">
        <f t="shared" si="10"/>
        <v>0</v>
      </c>
      <c r="P55" s="42">
        <f t="shared" si="10"/>
        <v>0</v>
      </c>
    </row>
    <row r="56" spans="1:19" ht="33" customHeight="1" thickBot="1" thickTop="1">
      <c r="A56" s="77" t="s">
        <v>16</v>
      </c>
      <c r="B56" s="77" t="s">
        <v>120</v>
      </c>
      <c r="C56" s="78"/>
      <c r="D56" s="53">
        <v>2</v>
      </c>
      <c r="E56" s="70"/>
      <c r="F56" s="47"/>
      <c r="G56" s="31">
        <f>SUM(H56:I56)</f>
        <v>270</v>
      </c>
      <c r="H56" s="47">
        <v>90</v>
      </c>
      <c r="I56" s="79">
        <v>180</v>
      </c>
      <c r="J56" s="47">
        <v>100</v>
      </c>
      <c r="K56" s="80">
        <v>110</v>
      </c>
      <c r="L56" s="59">
        <v>70</v>
      </c>
      <c r="M56" s="62"/>
      <c r="N56" s="62"/>
      <c r="O56" s="59"/>
      <c r="P56" s="59"/>
      <c r="S56" s="7"/>
    </row>
    <row r="57" spans="1:16" ht="30.75" customHeight="1" thickBot="1" thickTop="1">
      <c r="A57" s="77" t="s">
        <v>126</v>
      </c>
      <c r="B57" s="77" t="s">
        <v>122</v>
      </c>
      <c r="C57" s="78"/>
      <c r="D57" s="78">
        <v>4</v>
      </c>
      <c r="E57" s="78"/>
      <c r="F57" s="83"/>
      <c r="G57" s="31">
        <v>270</v>
      </c>
      <c r="H57" s="47">
        <v>90</v>
      </c>
      <c r="I57" s="79">
        <v>180</v>
      </c>
      <c r="J57" s="47">
        <v>100</v>
      </c>
      <c r="K57" s="80"/>
      <c r="L57" s="59"/>
      <c r="M57" s="62">
        <v>47</v>
      </c>
      <c r="N57" s="62">
        <v>133</v>
      </c>
      <c r="O57" s="59"/>
      <c r="P57" s="59"/>
    </row>
    <row r="58" spans="1:16" ht="18" customHeight="1" thickBot="1" thickTop="1">
      <c r="A58" s="84" t="s">
        <v>15</v>
      </c>
      <c r="B58" s="84" t="s">
        <v>38</v>
      </c>
      <c r="C58" s="85"/>
      <c r="D58" s="53">
        <v>2.4</v>
      </c>
      <c r="E58" s="85"/>
      <c r="F58" s="47"/>
      <c r="G58" s="31"/>
      <c r="H58" s="47"/>
      <c r="I58" s="79">
        <v>278</v>
      </c>
      <c r="J58" s="47"/>
      <c r="K58" s="86"/>
      <c r="L58" s="86">
        <v>72</v>
      </c>
      <c r="M58" s="87"/>
      <c r="N58" s="87">
        <v>108</v>
      </c>
      <c r="O58" s="59"/>
      <c r="P58" s="59"/>
    </row>
    <row r="59" spans="1:16" ht="21" customHeight="1" thickBot="1" thickTop="1">
      <c r="A59" s="84" t="s">
        <v>14</v>
      </c>
      <c r="B59" s="84" t="s">
        <v>9</v>
      </c>
      <c r="C59" s="85"/>
      <c r="D59" s="53">
        <v>3.5</v>
      </c>
      <c r="E59" s="85"/>
      <c r="F59" s="47"/>
      <c r="G59" s="31"/>
      <c r="H59" s="47"/>
      <c r="I59" s="79">
        <v>540</v>
      </c>
      <c r="J59" s="88"/>
      <c r="K59" s="86"/>
      <c r="L59" s="86">
        <v>72</v>
      </c>
      <c r="M59" s="87">
        <v>144</v>
      </c>
      <c r="N59" s="87">
        <v>72</v>
      </c>
      <c r="O59" s="86">
        <v>324</v>
      </c>
      <c r="P59" s="59"/>
    </row>
    <row r="60" spans="1:16" ht="60" customHeight="1" thickBot="1" thickTop="1">
      <c r="A60" s="89" t="s">
        <v>13</v>
      </c>
      <c r="B60" s="89" t="s">
        <v>123</v>
      </c>
      <c r="C60" s="31"/>
      <c r="D60" s="31"/>
      <c r="E60" s="31">
        <v>6</v>
      </c>
      <c r="F60" s="90"/>
      <c r="G60" s="31">
        <f>SUM(G61)</f>
        <v>228</v>
      </c>
      <c r="H60" s="31">
        <f aca="true" t="shared" si="11" ref="H60:P60">SUM(H61)</f>
        <v>76</v>
      </c>
      <c r="I60" s="31">
        <f t="shared" si="11"/>
        <v>152</v>
      </c>
      <c r="J60" s="31">
        <f t="shared" si="11"/>
        <v>80</v>
      </c>
      <c r="K60" s="31">
        <f t="shared" si="11"/>
        <v>0</v>
      </c>
      <c r="L60" s="31">
        <f t="shared" si="11"/>
        <v>0</v>
      </c>
      <c r="M60" s="31">
        <f t="shared" si="11"/>
        <v>0</v>
      </c>
      <c r="N60" s="31">
        <f t="shared" si="11"/>
        <v>0</v>
      </c>
      <c r="O60" s="31">
        <f t="shared" si="11"/>
        <v>124</v>
      </c>
      <c r="P60" s="31">
        <f t="shared" si="11"/>
        <v>28</v>
      </c>
    </row>
    <row r="61" spans="1:16" ht="53.25" customHeight="1" thickBot="1" thickTop="1">
      <c r="A61" s="77" t="s">
        <v>12</v>
      </c>
      <c r="B61" s="77" t="s">
        <v>121</v>
      </c>
      <c r="C61" s="78"/>
      <c r="D61" s="53">
        <v>6</v>
      </c>
      <c r="E61" s="78" t="s">
        <v>108</v>
      </c>
      <c r="F61" s="47"/>
      <c r="G61" s="31">
        <f>SUM(H61:I61)</f>
        <v>228</v>
      </c>
      <c r="H61" s="47">
        <v>76</v>
      </c>
      <c r="I61" s="79">
        <v>152</v>
      </c>
      <c r="J61" s="47">
        <v>80</v>
      </c>
      <c r="K61" s="80"/>
      <c r="L61" s="80"/>
      <c r="M61" s="81"/>
      <c r="N61" s="81"/>
      <c r="O61" s="80">
        <v>124</v>
      </c>
      <c r="P61" s="80">
        <v>28</v>
      </c>
    </row>
    <row r="62" spans="1:16" ht="16.5" customHeight="1" thickBot="1" thickTop="1">
      <c r="A62" s="84" t="s">
        <v>11</v>
      </c>
      <c r="B62" s="84" t="s">
        <v>38</v>
      </c>
      <c r="C62" s="85"/>
      <c r="D62" s="91">
        <v>6</v>
      </c>
      <c r="E62" s="85"/>
      <c r="F62" s="47"/>
      <c r="G62" s="65"/>
      <c r="H62" s="47"/>
      <c r="I62" s="79">
        <v>180</v>
      </c>
      <c r="J62" s="47"/>
      <c r="K62" s="86"/>
      <c r="L62" s="86"/>
      <c r="M62" s="87"/>
      <c r="N62" s="87"/>
      <c r="O62" s="86"/>
      <c r="P62" s="92">
        <v>180</v>
      </c>
    </row>
    <row r="63" spans="1:16" ht="18" customHeight="1" thickBot="1" thickTop="1">
      <c r="A63" s="84" t="s">
        <v>10</v>
      </c>
      <c r="B63" s="84" t="s">
        <v>9</v>
      </c>
      <c r="C63" s="85"/>
      <c r="D63" s="91">
        <v>6</v>
      </c>
      <c r="E63" s="85"/>
      <c r="F63" s="47"/>
      <c r="G63" s="65"/>
      <c r="H63" s="47"/>
      <c r="I63" s="79">
        <v>396</v>
      </c>
      <c r="J63" s="88"/>
      <c r="K63" s="86"/>
      <c r="L63" s="86"/>
      <c r="M63" s="87"/>
      <c r="N63" s="62"/>
      <c r="O63" s="86"/>
      <c r="P63" s="86">
        <v>432</v>
      </c>
    </row>
    <row r="64" spans="1:16" ht="16.5" customHeight="1" thickBot="1" thickTop="1">
      <c r="A64" s="93"/>
      <c r="B64" s="93"/>
      <c r="C64" s="94"/>
      <c r="D64" s="94"/>
      <c r="E64" s="94"/>
      <c r="F64" s="95"/>
      <c r="G64" s="31"/>
      <c r="H64" s="28"/>
      <c r="I64" s="31"/>
      <c r="J64" s="28"/>
      <c r="K64" s="29"/>
      <c r="L64" s="29"/>
      <c r="M64" s="30"/>
      <c r="N64" s="96"/>
      <c r="O64" s="97"/>
      <c r="P64" s="97"/>
    </row>
    <row r="65" spans="1:16" ht="34.5" customHeight="1" thickBot="1" thickTop="1">
      <c r="A65" s="89"/>
      <c r="B65" s="89"/>
      <c r="C65" s="31"/>
      <c r="D65" s="31"/>
      <c r="E65" s="35"/>
      <c r="F65" s="90"/>
      <c r="G65" s="31">
        <f>SUM(G66)</f>
        <v>0</v>
      </c>
      <c r="H65" s="31">
        <f aca="true" t="shared" si="12" ref="H65:P65">SUM(H66)</f>
        <v>0</v>
      </c>
      <c r="I65" s="31">
        <f t="shared" si="12"/>
        <v>0</v>
      </c>
      <c r="J65" s="31">
        <f t="shared" si="12"/>
        <v>0</v>
      </c>
      <c r="K65" s="31">
        <f t="shared" si="12"/>
        <v>0</v>
      </c>
      <c r="L65" s="31">
        <f t="shared" si="12"/>
        <v>0</v>
      </c>
      <c r="M65" s="31">
        <f t="shared" si="12"/>
        <v>0</v>
      </c>
      <c r="N65" s="31">
        <f t="shared" si="12"/>
        <v>0</v>
      </c>
      <c r="O65" s="31">
        <f t="shared" si="12"/>
        <v>0</v>
      </c>
      <c r="P65" s="31">
        <f t="shared" si="12"/>
        <v>0</v>
      </c>
    </row>
    <row r="66" spans="1:16" ht="31.5" customHeight="1" thickBot="1" thickTop="1">
      <c r="A66" s="77"/>
      <c r="B66" s="77"/>
      <c r="C66" s="78"/>
      <c r="D66" s="78"/>
      <c r="E66" s="70"/>
      <c r="F66" s="47"/>
      <c r="G66" s="31"/>
      <c r="H66" s="47"/>
      <c r="I66" s="79"/>
      <c r="J66" s="47"/>
      <c r="K66" s="80"/>
      <c r="L66" s="80"/>
      <c r="M66" s="81"/>
      <c r="N66" s="81"/>
      <c r="O66" s="80"/>
      <c r="P66" s="80"/>
    </row>
    <row r="67" spans="1:16" ht="21" customHeight="1" thickBot="1" thickTop="1">
      <c r="A67" s="84"/>
      <c r="B67" s="84"/>
      <c r="C67" s="85"/>
      <c r="D67" s="53"/>
      <c r="E67" s="85"/>
      <c r="F67" s="47"/>
      <c r="G67" s="31"/>
      <c r="H67" s="47"/>
      <c r="I67" s="79"/>
      <c r="J67" s="47"/>
      <c r="K67" s="80"/>
      <c r="L67" s="80"/>
      <c r="M67" s="81"/>
      <c r="N67" s="81"/>
      <c r="O67" s="80"/>
      <c r="P67" s="80"/>
    </row>
    <row r="68" spans="1:16" ht="20.25" customHeight="1" thickBot="1" thickTop="1">
      <c r="A68" s="84"/>
      <c r="B68" s="84"/>
      <c r="C68" s="85"/>
      <c r="D68" s="53"/>
      <c r="E68" s="85"/>
      <c r="F68" s="47"/>
      <c r="G68" s="31"/>
      <c r="H68" s="47"/>
      <c r="I68" s="79"/>
      <c r="J68" s="88"/>
      <c r="K68" s="86"/>
      <c r="L68" s="86"/>
      <c r="M68" s="87"/>
      <c r="N68" s="87"/>
      <c r="O68" s="86"/>
      <c r="P68" s="86"/>
    </row>
    <row r="69" spans="1:16" ht="34.5" customHeight="1" thickBot="1" thickTop="1">
      <c r="A69" s="89"/>
      <c r="B69" s="89"/>
      <c r="C69" s="65"/>
      <c r="D69" s="65"/>
      <c r="E69" s="65"/>
      <c r="F69" s="90"/>
      <c r="G69" s="31">
        <f>SUM(G70)</f>
        <v>0</v>
      </c>
      <c r="H69" s="31">
        <f aca="true" t="shared" si="13" ref="H69:P69">SUM(H70)</f>
        <v>0</v>
      </c>
      <c r="I69" s="31">
        <f t="shared" si="13"/>
        <v>0</v>
      </c>
      <c r="J69" s="31">
        <f t="shared" si="13"/>
        <v>0</v>
      </c>
      <c r="K69" s="31">
        <f t="shared" si="13"/>
        <v>0</v>
      </c>
      <c r="L69" s="31">
        <f t="shared" si="13"/>
        <v>0</v>
      </c>
      <c r="M69" s="31">
        <f t="shared" si="13"/>
        <v>0</v>
      </c>
      <c r="N69" s="31">
        <f t="shared" si="13"/>
        <v>0</v>
      </c>
      <c r="O69" s="31">
        <f t="shared" si="13"/>
        <v>0</v>
      </c>
      <c r="P69" s="31">
        <f t="shared" si="13"/>
        <v>0</v>
      </c>
    </row>
    <row r="70" spans="1:16" ht="31.5" customHeight="1" thickBot="1" thickTop="1">
      <c r="A70" s="77"/>
      <c r="B70" s="77"/>
      <c r="C70" s="30"/>
      <c r="D70" s="30"/>
      <c r="E70" s="30"/>
      <c r="F70" s="47"/>
      <c r="G70" s="31"/>
      <c r="H70" s="47"/>
      <c r="I70" s="79">
        <f>SUM(K70:P70)</f>
        <v>0</v>
      </c>
      <c r="J70" s="47"/>
      <c r="K70" s="80"/>
      <c r="L70" s="80"/>
      <c r="M70" s="81"/>
      <c r="N70" s="81"/>
      <c r="O70" s="80"/>
      <c r="P70" s="80"/>
    </row>
    <row r="71" spans="1:16" ht="21" customHeight="1" thickBot="1" thickTop="1">
      <c r="A71" s="84"/>
      <c r="B71" s="84"/>
      <c r="C71" s="30"/>
      <c r="D71" s="30"/>
      <c r="E71" s="30"/>
      <c r="F71" s="47"/>
      <c r="G71" s="31"/>
      <c r="H71" s="47"/>
      <c r="I71" s="79">
        <f>SUM(K71:P71)</f>
        <v>0</v>
      </c>
      <c r="J71" s="47"/>
      <c r="K71" s="80"/>
      <c r="L71" s="80"/>
      <c r="M71" s="81"/>
      <c r="N71" s="81"/>
      <c r="O71" s="80"/>
      <c r="P71" s="80"/>
    </row>
    <row r="72" spans="1:16" ht="20.25" customHeight="1" thickBot="1" thickTop="1">
      <c r="A72" s="84"/>
      <c r="B72" s="84"/>
      <c r="C72" s="30"/>
      <c r="D72" s="30"/>
      <c r="E72" s="30"/>
      <c r="F72" s="47"/>
      <c r="G72" s="31"/>
      <c r="H72" s="47"/>
      <c r="I72" s="79">
        <f>SUM(K72:P72)</f>
        <v>0</v>
      </c>
      <c r="J72" s="88"/>
      <c r="K72" s="86"/>
      <c r="L72" s="86"/>
      <c r="M72" s="87"/>
      <c r="N72" s="87"/>
      <c r="O72" s="86"/>
      <c r="P72" s="86"/>
    </row>
    <row r="73" spans="1:16" ht="15" customHeight="1" thickBot="1" thickTop="1">
      <c r="A73" s="98" t="s">
        <v>65</v>
      </c>
      <c r="B73" s="98" t="s">
        <v>8</v>
      </c>
      <c r="C73" s="98">
        <v>5</v>
      </c>
      <c r="D73" s="99"/>
      <c r="E73" s="98"/>
      <c r="F73" s="47"/>
      <c r="G73" s="100">
        <v>80</v>
      </c>
      <c r="H73" s="101">
        <v>40</v>
      </c>
      <c r="I73" s="100">
        <v>40</v>
      </c>
      <c r="J73" s="101">
        <v>40</v>
      </c>
      <c r="K73" s="102"/>
      <c r="L73" s="102"/>
      <c r="M73" s="101"/>
      <c r="N73" s="101"/>
      <c r="O73" s="102">
        <v>40</v>
      </c>
      <c r="P73" s="102"/>
    </row>
    <row r="74" spans="1:16" ht="18" thickBot="1" thickTop="1">
      <c r="A74" s="76"/>
      <c r="B74" s="73" t="s">
        <v>66</v>
      </c>
      <c r="C74" s="73"/>
      <c r="D74" s="73"/>
      <c r="E74" s="73"/>
      <c r="F74" s="75"/>
      <c r="G74" s="42">
        <v>4200</v>
      </c>
      <c r="H74" s="42">
        <v>1400</v>
      </c>
      <c r="I74" s="42">
        <v>2800</v>
      </c>
      <c r="J74" s="42">
        <f aca="true" t="shared" si="14" ref="J74:P74">SUM(J24+J46)</f>
        <v>1581</v>
      </c>
      <c r="K74" s="42">
        <f t="shared" si="14"/>
        <v>612</v>
      </c>
      <c r="L74" s="42">
        <f t="shared" si="14"/>
        <v>648</v>
      </c>
      <c r="M74" s="42">
        <f t="shared" si="14"/>
        <v>468</v>
      </c>
      <c r="N74" s="42">
        <f t="shared" si="14"/>
        <v>568</v>
      </c>
      <c r="O74" s="42">
        <f t="shared" si="14"/>
        <v>304</v>
      </c>
      <c r="P74" s="42">
        <f t="shared" si="14"/>
        <v>124</v>
      </c>
    </row>
    <row r="75" spans="1:16" ht="18.75" customHeight="1" thickBot="1" thickTop="1">
      <c r="A75" s="98"/>
      <c r="B75" s="103" t="s">
        <v>37</v>
      </c>
      <c r="C75" s="103"/>
      <c r="D75" s="103"/>
      <c r="E75" s="103"/>
      <c r="F75" s="110"/>
      <c r="G75" s="101"/>
      <c r="H75" s="101"/>
      <c r="I75" s="101"/>
      <c r="J75" s="101"/>
      <c r="K75" s="104"/>
      <c r="L75" s="104">
        <v>36</v>
      </c>
      <c r="M75" s="99">
        <v>36</v>
      </c>
      <c r="N75" s="99">
        <v>36</v>
      </c>
      <c r="O75" s="102">
        <v>36</v>
      </c>
      <c r="P75" s="104"/>
    </row>
    <row r="76" spans="1:16" ht="16.5" customHeight="1" thickBot="1" thickTop="1">
      <c r="A76" s="103" t="s">
        <v>67</v>
      </c>
      <c r="B76" s="103" t="s">
        <v>6</v>
      </c>
      <c r="C76" s="103"/>
      <c r="D76" s="103"/>
      <c r="E76" s="103"/>
      <c r="F76" s="110"/>
      <c r="G76" s="101"/>
      <c r="H76" s="101"/>
      <c r="I76" s="101"/>
      <c r="J76" s="101"/>
      <c r="K76" s="102"/>
      <c r="L76" s="102"/>
      <c r="M76" s="101"/>
      <c r="N76" s="101"/>
      <c r="O76" s="102"/>
      <c r="P76" s="104">
        <v>72</v>
      </c>
    </row>
    <row r="77" spans="1:16" ht="30" customHeight="1" thickBot="1" thickTop="1">
      <c r="A77" s="165" t="s">
        <v>115</v>
      </c>
      <c r="B77" s="165"/>
      <c r="C77" s="165"/>
      <c r="D77" s="165"/>
      <c r="E77" s="165"/>
      <c r="F77" s="165"/>
      <c r="G77" s="165"/>
      <c r="H77" s="173" t="s">
        <v>32</v>
      </c>
      <c r="I77" s="150" t="s">
        <v>5</v>
      </c>
      <c r="J77" s="150"/>
      <c r="K77" s="79">
        <f aca="true" t="shared" si="15" ref="K77:P77">K74</f>
        <v>612</v>
      </c>
      <c r="L77" s="79">
        <f t="shared" si="15"/>
        <v>648</v>
      </c>
      <c r="M77" s="31">
        <f t="shared" si="15"/>
        <v>468</v>
      </c>
      <c r="N77" s="31">
        <f t="shared" si="15"/>
        <v>568</v>
      </c>
      <c r="O77" s="31">
        <f t="shared" si="15"/>
        <v>304</v>
      </c>
      <c r="P77" s="31">
        <f t="shared" si="15"/>
        <v>124</v>
      </c>
    </row>
    <row r="78" spans="1:16" ht="15.75" customHeight="1" thickBot="1" thickTop="1">
      <c r="A78" s="165" t="s">
        <v>68</v>
      </c>
      <c r="B78" s="165"/>
      <c r="C78" s="165"/>
      <c r="D78" s="165"/>
      <c r="E78" s="165"/>
      <c r="F78" s="165"/>
      <c r="G78" s="165"/>
      <c r="H78" s="173"/>
      <c r="I78" s="150" t="s">
        <v>4</v>
      </c>
      <c r="J78" s="150"/>
      <c r="K78" s="79">
        <f aca="true" t="shared" si="16" ref="K78:P79">SUM(K58+K62+K71+K67)</f>
        <v>0</v>
      </c>
      <c r="L78" s="79">
        <f t="shared" si="16"/>
        <v>72</v>
      </c>
      <c r="M78" s="31">
        <f t="shared" si="16"/>
        <v>0</v>
      </c>
      <c r="N78" s="31">
        <f t="shared" si="16"/>
        <v>108</v>
      </c>
      <c r="O78" s="31">
        <f t="shared" si="16"/>
        <v>0</v>
      </c>
      <c r="P78" s="31">
        <f t="shared" si="16"/>
        <v>180</v>
      </c>
    </row>
    <row r="79" spans="1:16" ht="15.75" customHeight="1" thickBot="1" thickTop="1">
      <c r="A79" s="178" t="s">
        <v>69</v>
      </c>
      <c r="B79" s="178"/>
      <c r="C79" s="178"/>
      <c r="D79" s="178"/>
      <c r="E79" s="178"/>
      <c r="F79" s="178"/>
      <c r="G79" s="178"/>
      <c r="H79" s="173"/>
      <c r="I79" s="150" t="s">
        <v>3</v>
      </c>
      <c r="J79" s="150"/>
      <c r="K79" s="79">
        <f t="shared" si="16"/>
        <v>0</v>
      </c>
      <c r="L79" s="79">
        <f t="shared" si="16"/>
        <v>72</v>
      </c>
      <c r="M79" s="31">
        <f t="shared" si="16"/>
        <v>144</v>
      </c>
      <c r="N79" s="31">
        <f t="shared" si="16"/>
        <v>72</v>
      </c>
      <c r="O79" s="31">
        <f t="shared" si="16"/>
        <v>324</v>
      </c>
      <c r="P79" s="31">
        <f t="shared" si="16"/>
        <v>432</v>
      </c>
    </row>
    <row r="80" spans="1:16" ht="16.5" customHeight="1" thickBot="1" thickTop="1">
      <c r="A80" s="178" t="s">
        <v>70</v>
      </c>
      <c r="B80" s="175"/>
      <c r="C80" s="175"/>
      <c r="D80" s="175"/>
      <c r="E80" s="175"/>
      <c r="F80" s="175"/>
      <c r="G80" s="175"/>
      <c r="H80" s="173"/>
      <c r="I80" s="150" t="s">
        <v>2</v>
      </c>
      <c r="J80" s="150"/>
      <c r="K80" s="104">
        <f>COUNTIF(E26:E73,1)</f>
        <v>0</v>
      </c>
      <c r="L80" s="104">
        <f>COUNTIF(E26:E73,2)</f>
        <v>0</v>
      </c>
      <c r="M80" s="104">
        <v>2</v>
      </c>
      <c r="N80" s="104">
        <v>2</v>
      </c>
      <c r="O80" s="104">
        <v>1</v>
      </c>
      <c r="P80" s="104">
        <v>1</v>
      </c>
    </row>
    <row r="81" spans="1:16" ht="17.25" customHeight="1" thickBot="1" thickTop="1">
      <c r="A81" s="178" t="s">
        <v>71</v>
      </c>
      <c r="B81" s="175"/>
      <c r="C81" s="175"/>
      <c r="D81" s="175"/>
      <c r="E81" s="175"/>
      <c r="F81" s="175"/>
      <c r="G81" s="175"/>
      <c r="H81" s="173"/>
      <c r="I81" s="150" t="s">
        <v>1</v>
      </c>
      <c r="J81" s="150"/>
      <c r="K81" s="29">
        <f>COUNTIF(D26:D76,1)</f>
        <v>0</v>
      </c>
      <c r="L81" s="29">
        <f>COUNTIF(D26:D73,2)</f>
        <v>2</v>
      </c>
      <c r="M81" s="29">
        <f>COUNTIF(D26:D73,3)</f>
        <v>0</v>
      </c>
      <c r="N81" s="29">
        <v>3</v>
      </c>
      <c r="O81" s="29">
        <v>2</v>
      </c>
      <c r="P81" s="29">
        <v>5</v>
      </c>
    </row>
    <row r="82" spans="1:16" ht="18" thickBot="1" thickTop="1">
      <c r="A82" s="174"/>
      <c r="B82" s="175"/>
      <c r="C82" s="175"/>
      <c r="D82" s="175"/>
      <c r="E82" s="175"/>
      <c r="F82" s="175"/>
      <c r="G82" s="175"/>
      <c r="H82" s="173"/>
      <c r="I82" s="150" t="s">
        <v>0</v>
      </c>
      <c r="J82" s="150"/>
      <c r="K82" s="29"/>
      <c r="L82" s="29">
        <f>COUNTIF(C29:C76,2)</f>
        <v>1</v>
      </c>
      <c r="M82" s="29">
        <f>COUNTIF(C29:C76,3)</f>
        <v>0</v>
      </c>
      <c r="N82" s="29">
        <f>COUNTIF(C29:C76,4)</f>
        <v>3</v>
      </c>
      <c r="O82" s="29">
        <f>COUNTIF(C29:C76,5)</f>
        <v>2</v>
      </c>
      <c r="P82" s="29">
        <f>COUNTIF(C29:C76,6)</f>
        <v>0</v>
      </c>
    </row>
    <row r="83" spans="1:16" ht="17.25" thickTop="1">
      <c r="A83" s="107"/>
      <c r="B83" s="108"/>
      <c r="C83" s="108"/>
      <c r="D83" s="108"/>
      <c r="E83" s="108"/>
      <c r="F83" s="109"/>
      <c r="G83" s="105"/>
      <c r="H83" s="105"/>
      <c r="I83" s="105"/>
      <c r="J83" s="105"/>
      <c r="K83" s="176">
        <v>3</v>
      </c>
      <c r="L83" s="177"/>
      <c r="M83" s="176">
        <v>10</v>
      </c>
      <c r="N83" s="177"/>
      <c r="O83" s="176">
        <v>11</v>
      </c>
      <c r="P83" s="177"/>
    </row>
    <row r="84" spans="9:14" ht="13.5">
      <c r="I84" s="2"/>
      <c r="J84" s="2"/>
      <c r="N84" s="3"/>
    </row>
  </sheetData>
  <sheetProtection/>
  <mergeCells count="47">
    <mergeCell ref="A82:G82"/>
    <mergeCell ref="I82:J82"/>
    <mergeCell ref="K83:L83"/>
    <mergeCell ref="M83:N83"/>
    <mergeCell ref="O83:P83"/>
    <mergeCell ref="A79:G79"/>
    <mergeCell ref="I79:J79"/>
    <mergeCell ref="A80:G80"/>
    <mergeCell ref="I80:J80"/>
    <mergeCell ref="A81:G81"/>
    <mergeCell ref="I81:J81"/>
    <mergeCell ref="M19:N19"/>
    <mergeCell ref="O19:P19"/>
    <mergeCell ref="I20:I22"/>
    <mergeCell ref="J20:J22"/>
    <mergeCell ref="C23:F23"/>
    <mergeCell ref="A77:G77"/>
    <mergeCell ref="H77:H82"/>
    <mergeCell ref="I77:J77"/>
    <mergeCell ref="A78:G78"/>
    <mergeCell ref="I78:J78"/>
    <mergeCell ref="B16:N16"/>
    <mergeCell ref="A18:A22"/>
    <mergeCell ref="B18:B22"/>
    <mergeCell ref="C18:F22"/>
    <mergeCell ref="G18:J18"/>
    <mergeCell ref="K18:P18"/>
    <mergeCell ref="G19:G22"/>
    <mergeCell ref="H19:H22"/>
    <mergeCell ref="I19:J19"/>
    <mergeCell ref="K19:L19"/>
    <mergeCell ref="G8:G9"/>
    <mergeCell ref="C10:F10"/>
    <mergeCell ref="C11:F11"/>
    <mergeCell ref="C12:F12"/>
    <mergeCell ref="C13:F13"/>
    <mergeCell ref="C14:F14"/>
    <mergeCell ref="B3:O3"/>
    <mergeCell ref="A5:O5"/>
    <mergeCell ref="A7:A9"/>
    <mergeCell ref="B7:B9"/>
    <mergeCell ref="C7:F9"/>
    <mergeCell ref="G7:H7"/>
    <mergeCell ref="I7:I9"/>
    <mergeCell ref="J7:J9"/>
    <mergeCell ref="K7:K9"/>
    <mergeCell ref="L7:L9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9"/>
  <sheetViews>
    <sheetView zoomScalePageLayoutView="0" workbookViewId="0" topLeftCell="A1">
      <selection activeCell="AX8" sqref="AX8"/>
    </sheetView>
  </sheetViews>
  <sheetFormatPr defaultColWidth="9.140625" defaultRowHeight="12.75"/>
  <cols>
    <col min="1" max="1" width="4.28125" style="0" customWidth="1"/>
    <col min="2" max="2" width="4.140625" style="0" customWidth="1"/>
    <col min="3" max="3" width="3.7109375" style="0" customWidth="1"/>
    <col min="4" max="5" width="4.140625" style="0" customWidth="1"/>
    <col min="6" max="8" width="4.00390625" style="0" customWidth="1"/>
    <col min="9" max="9" width="3.8515625" style="0" customWidth="1"/>
    <col min="10" max="10" width="3.421875" style="0" customWidth="1"/>
    <col min="11" max="11" width="4.57421875" style="0" customWidth="1"/>
    <col min="12" max="12" width="4.00390625" style="0" customWidth="1"/>
    <col min="13" max="13" width="4.28125" style="0" customWidth="1"/>
    <col min="14" max="14" width="1.421875" style="0" customWidth="1"/>
    <col min="15" max="15" width="4.00390625" style="0" customWidth="1"/>
    <col min="16" max="16" width="3.8515625" style="0" customWidth="1"/>
    <col min="17" max="17" width="4.421875" style="0" customWidth="1"/>
    <col min="18" max="18" width="3.7109375" style="0" customWidth="1"/>
    <col min="19" max="19" width="4.8515625" style="0" customWidth="1"/>
    <col min="20" max="20" width="3.57421875" style="0" customWidth="1"/>
    <col min="21" max="21" width="3.421875" style="0" customWidth="1"/>
    <col min="22" max="22" width="3.28125" style="0" customWidth="1"/>
    <col min="23" max="23" width="4.00390625" style="0" customWidth="1"/>
    <col min="24" max="24" width="0.42578125" style="0" customWidth="1"/>
    <col min="25" max="25" width="2.57421875" style="0" customWidth="1"/>
    <col min="26" max="26" width="2.00390625" style="0" customWidth="1"/>
    <col min="27" max="27" width="2.28125" style="0" customWidth="1"/>
    <col min="28" max="28" width="2.00390625" style="0" customWidth="1"/>
    <col min="29" max="29" width="2.421875" style="0" customWidth="1"/>
    <col min="30" max="31" width="2.28125" style="0" customWidth="1"/>
    <col min="32" max="32" width="1.1484375" style="0" customWidth="1"/>
    <col min="33" max="34" width="2.28125" style="0" customWidth="1"/>
    <col min="35" max="35" width="1.421875" style="0" customWidth="1"/>
    <col min="36" max="36" width="0.85546875" style="0" customWidth="1"/>
    <col min="37" max="37" width="2.00390625" style="0" customWidth="1"/>
    <col min="38" max="38" width="2.421875" style="0" customWidth="1"/>
    <col min="39" max="39" width="2.00390625" style="0" customWidth="1"/>
    <col min="40" max="40" width="2.57421875" style="0" customWidth="1"/>
    <col min="41" max="41" width="1.8515625" style="0" customWidth="1"/>
    <col min="42" max="43" width="2.28125" style="0" customWidth="1"/>
    <col min="44" max="44" width="1.8515625" style="0" customWidth="1"/>
    <col min="45" max="45" width="2.140625" style="0" customWidth="1"/>
    <col min="46" max="46" width="1.1484375" style="0" customWidth="1"/>
    <col min="47" max="47" width="4.00390625" style="0" customWidth="1"/>
    <col min="48" max="48" width="1.7109375" style="0" customWidth="1"/>
  </cols>
  <sheetData>
    <row r="1" spans="1:48" ht="13.5">
      <c r="A1" s="112"/>
      <c r="B1" s="112"/>
      <c r="C1" s="112"/>
      <c r="D1" s="113"/>
      <c r="E1" s="113"/>
      <c r="F1" s="113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79" t="s">
        <v>127</v>
      </c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</row>
    <row r="2" spans="1:48" ht="12.75">
      <c r="A2" s="113"/>
      <c r="B2" s="113"/>
      <c r="C2" s="113"/>
      <c r="D2" s="113"/>
      <c r="E2" s="113"/>
      <c r="F2" s="113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</row>
    <row r="3" spans="1:48" ht="13.5">
      <c r="A3" s="112"/>
      <c r="B3" s="112"/>
      <c r="C3" s="112"/>
      <c r="D3" s="113"/>
      <c r="E3" s="113"/>
      <c r="F3" s="113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79" t="s">
        <v>151</v>
      </c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</row>
    <row r="4" spans="1:48" ht="12.75">
      <c r="A4" s="112"/>
      <c r="B4" s="112"/>
      <c r="C4" s="112"/>
      <c r="D4" s="113"/>
      <c r="E4" s="113"/>
      <c r="F4" s="113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4"/>
      <c r="AL4" s="114"/>
      <c r="AM4" s="114"/>
      <c r="AN4" s="114"/>
      <c r="AO4" s="114"/>
      <c r="AP4" s="114"/>
      <c r="AQ4" s="114"/>
      <c r="AR4" s="115"/>
      <c r="AS4" s="115"/>
      <c r="AT4" s="114"/>
      <c r="AU4" s="115"/>
      <c r="AV4" s="115"/>
    </row>
    <row r="5" spans="1:48" ht="12.75">
      <c r="A5" s="113"/>
      <c r="B5" s="113"/>
      <c r="C5" s="113"/>
      <c r="D5" s="113"/>
      <c r="E5" s="113"/>
      <c r="F5" s="113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80">
        <v>44439</v>
      </c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</row>
    <row r="6" spans="1:48" ht="12.75">
      <c r="A6" s="112"/>
      <c r="B6" s="112"/>
      <c r="C6" s="112"/>
      <c r="D6" s="113"/>
      <c r="E6" s="113"/>
      <c r="F6" s="113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</row>
    <row r="7" spans="1:48" ht="12.75">
      <c r="A7" s="112"/>
      <c r="B7" s="112"/>
      <c r="C7" s="112"/>
      <c r="D7" s="113"/>
      <c r="E7" s="113"/>
      <c r="F7" s="113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</row>
    <row r="8" spans="1:48" ht="31.5">
      <c r="A8" s="182" t="s">
        <v>128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</row>
    <row r="9" spans="1:48" ht="12.75">
      <c r="A9" s="183" t="s">
        <v>129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</row>
    <row r="10" spans="1:48" ht="15">
      <c r="A10" s="184" t="s">
        <v>150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</row>
    <row r="11" spans="1:48" ht="12.75">
      <c r="A11" s="185" t="s">
        <v>130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</row>
    <row r="12" spans="1:48" ht="12.75">
      <c r="A12" s="186" t="s">
        <v>131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</row>
    <row r="13" spans="1:48" ht="13.5">
      <c r="A13" s="187" t="s">
        <v>132</v>
      </c>
      <c r="B13" s="187"/>
      <c r="C13" s="187"/>
      <c r="D13" s="187"/>
      <c r="E13" s="187"/>
      <c r="F13" s="113"/>
      <c r="G13" s="187" t="s">
        <v>133</v>
      </c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</row>
    <row r="14" spans="1:48" ht="12.75">
      <c r="A14" s="188" t="s">
        <v>134</v>
      </c>
      <c r="B14" s="188"/>
      <c r="C14" s="188"/>
      <c r="D14" s="188"/>
      <c r="E14" s="188"/>
      <c r="F14" s="188"/>
      <c r="G14" s="188" t="s">
        <v>135</v>
      </c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16"/>
    </row>
    <row r="15" spans="1:48" ht="12.75">
      <c r="A15" s="190" t="s">
        <v>136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6"/>
    </row>
    <row r="16" spans="1:48" ht="13.5">
      <c r="A16" s="190" t="s">
        <v>137</v>
      </c>
      <c r="B16" s="190"/>
      <c r="C16" s="190"/>
      <c r="D16" s="190"/>
      <c r="E16" s="187" t="s">
        <v>138</v>
      </c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</row>
    <row r="17" spans="1:48" ht="12.7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7"/>
      <c r="AL17" s="113"/>
      <c r="AM17" s="113"/>
      <c r="AN17" s="113"/>
      <c r="AO17" s="113"/>
      <c r="AP17" s="113"/>
      <c r="AQ17" s="113"/>
      <c r="AR17" s="116"/>
      <c r="AS17" s="116"/>
      <c r="AT17" s="113"/>
      <c r="AU17" s="116"/>
      <c r="AV17" s="116"/>
    </row>
    <row r="18" spans="1:48" ht="13.5">
      <c r="A18" s="191" t="s">
        <v>139</v>
      </c>
      <c r="B18" s="191"/>
      <c r="C18" s="191"/>
      <c r="D18" s="191"/>
      <c r="E18" s="191"/>
      <c r="F18" s="191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</row>
    <row r="19" spans="1:48" ht="13.5">
      <c r="A19" s="118"/>
      <c r="B19" s="112"/>
      <c r="C19" s="112"/>
      <c r="D19" s="112"/>
      <c r="E19" s="112"/>
      <c r="F19" s="112"/>
      <c r="G19" s="192" t="s">
        <v>140</v>
      </c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</row>
    <row r="20" spans="1:48" ht="13.5">
      <c r="A20" s="118"/>
      <c r="B20" s="112"/>
      <c r="C20" s="112"/>
      <c r="D20" s="112"/>
      <c r="E20" s="112"/>
      <c r="F20" s="112"/>
      <c r="G20" s="192" t="s">
        <v>149</v>
      </c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</row>
    <row r="21" spans="1:48" ht="13.5">
      <c r="A21" s="118"/>
      <c r="B21" s="112"/>
      <c r="C21" s="112"/>
      <c r="D21" s="112"/>
      <c r="E21" s="112"/>
      <c r="F21" s="11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</row>
    <row r="22" spans="1:48" ht="13.5">
      <c r="A22" s="118"/>
      <c r="B22" s="112"/>
      <c r="C22" s="112"/>
      <c r="D22" s="112"/>
      <c r="E22" s="112"/>
      <c r="F22" s="11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</row>
    <row r="23" spans="1:48" ht="13.5">
      <c r="A23" s="118"/>
      <c r="B23" s="112"/>
      <c r="C23" s="112"/>
      <c r="D23" s="112"/>
      <c r="E23" s="112"/>
      <c r="F23" s="11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</row>
    <row r="24" spans="1:48" ht="13.5">
      <c r="A24" s="118"/>
      <c r="B24" s="112"/>
      <c r="C24" s="112"/>
      <c r="D24" s="112"/>
      <c r="E24" s="112"/>
      <c r="F24" s="11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</row>
    <row r="25" spans="1:48" ht="12.7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7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6"/>
      <c r="AS25" s="116"/>
      <c r="AT25" s="113"/>
      <c r="AU25" s="116"/>
      <c r="AV25" s="116"/>
    </row>
    <row r="26" spans="1:48" ht="13.5">
      <c r="A26" s="190" t="s">
        <v>141</v>
      </c>
      <c r="B26" s="190"/>
      <c r="C26" s="190"/>
      <c r="D26" s="190"/>
      <c r="E26" s="190"/>
      <c r="F26" s="190"/>
      <c r="G26" s="189" t="s">
        <v>142</v>
      </c>
      <c r="H26" s="189"/>
      <c r="I26" s="189"/>
      <c r="J26" s="189"/>
      <c r="K26" s="189"/>
      <c r="L26" s="189"/>
      <c r="M26" s="189"/>
      <c r="N26" s="189"/>
      <c r="O26" s="113"/>
      <c r="P26" s="190" t="s">
        <v>143</v>
      </c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89" t="s">
        <v>144</v>
      </c>
      <c r="AD26" s="189"/>
      <c r="AE26" s="189"/>
      <c r="AF26" s="189"/>
      <c r="AG26" s="189"/>
      <c r="AH26" s="113"/>
      <c r="AI26" s="190" t="s">
        <v>145</v>
      </c>
      <c r="AJ26" s="190"/>
      <c r="AK26" s="190"/>
      <c r="AL26" s="190"/>
      <c r="AM26" s="190"/>
      <c r="AN26" s="190"/>
      <c r="AO26" s="190"/>
      <c r="AP26" s="190"/>
      <c r="AQ26" s="190"/>
      <c r="AR26" s="190"/>
      <c r="AS26" s="189">
        <v>2021</v>
      </c>
      <c r="AT26" s="189"/>
      <c r="AU26" s="189"/>
      <c r="AV26" s="189"/>
    </row>
    <row r="27" spans="1:48" ht="12.75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6"/>
      <c r="AS27" s="116"/>
      <c r="AT27" s="113"/>
      <c r="AU27" s="116"/>
      <c r="AV27" s="116"/>
    </row>
    <row r="28" spans="1:48" ht="13.5">
      <c r="A28" s="190" t="s">
        <v>146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3" t="s">
        <v>147</v>
      </c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</row>
    <row r="29" spans="1:48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94" t="s">
        <v>148</v>
      </c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</row>
  </sheetData>
  <sheetProtection/>
  <mergeCells count="32">
    <mergeCell ref="AS26:AV26"/>
    <mergeCell ref="A28:T28"/>
    <mergeCell ref="U28:AV28"/>
    <mergeCell ref="U29:AV29"/>
    <mergeCell ref="G20:AV20"/>
    <mergeCell ref="G21:AV21"/>
    <mergeCell ref="G22:AV22"/>
    <mergeCell ref="G23:AV23"/>
    <mergeCell ref="G24:AV24"/>
    <mergeCell ref="A26:F26"/>
    <mergeCell ref="G26:N26"/>
    <mergeCell ref="P26:AB26"/>
    <mergeCell ref="AC26:AG26"/>
    <mergeCell ref="AI26:AR26"/>
    <mergeCell ref="A15:N15"/>
    <mergeCell ref="A16:D16"/>
    <mergeCell ref="E16:AV16"/>
    <mergeCell ref="A18:F18"/>
    <mergeCell ref="G18:AV18"/>
    <mergeCell ref="G19:AV19"/>
    <mergeCell ref="A11:AV11"/>
    <mergeCell ref="A12:AV12"/>
    <mergeCell ref="A13:E13"/>
    <mergeCell ref="G13:AV13"/>
    <mergeCell ref="A14:F14"/>
    <mergeCell ref="G14:AU14"/>
    <mergeCell ref="AK1:AV1"/>
    <mergeCell ref="AK3:AV3"/>
    <mergeCell ref="AK5:AV6"/>
    <mergeCell ref="A8:AV8"/>
    <mergeCell ref="A9:AV9"/>
    <mergeCell ref="A10:AV1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ГАПОУ СО ПАТ</cp:lastModifiedBy>
  <cp:lastPrinted>2021-09-13T11:15:55Z</cp:lastPrinted>
  <dcterms:created xsi:type="dcterms:W3CDTF">2013-12-14T01:10:28Z</dcterms:created>
  <dcterms:modified xsi:type="dcterms:W3CDTF">2024-05-24T11:40:50Z</dcterms:modified>
  <cp:category/>
  <cp:version/>
  <cp:contentType/>
  <cp:contentStatus/>
</cp:coreProperties>
</file>